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https://d.docs.live.net/f2401e5b4465ca21/Documents/"/>
    </mc:Choice>
  </mc:AlternateContent>
  <bookViews>
    <workbookView xWindow="0" yWindow="0" windowWidth="19140" windowHeight="6150" activeTab="1"/>
  </bookViews>
  <sheets>
    <sheet name="Instructions" sheetId="7" r:id="rId1"/>
    <sheet name="Character Sheet" sheetId="1" r:id="rId2"/>
    <sheet name="Worktable" sheetId="4" r:id="rId3"/>
    <sheet name="Skills Worktable" sheetId="3" r:id="rId4"/>
    <sheet name="Magic &amp; Psionics" sheetId="6" r:id="rId5"/>
    <sheet name="Experience Chart" sheetId="5" r:id="rId6"/>
    <sheet name="Editor's Notes" sheetId="2" r:id="rId7"/>
  </sheets>
  <externalReferences>
    <externalReference r:id="rId8"/>
  </externalReferences>
  <definedNames>
    <definedName name="calc_lev">'Experience Chart'!$C$19</definedName>
    <definedName name="char_level">'Experience Chart'!$B$19</definedName>
    <definedName name="char_xp">'Character Sheet'!$F$7</definedName>
    <definedName name="excel_carry">Worktable!$K$46</definedName>
    <definedName name="giant_throw">Worktable!$K$53</definedName>
    <definedName name="left_parry">Worktable!#REF!</definedName>
    <definedName name="left_strike">Worktable!#REF!</definedName>
    <definedName name="norm_throw">Worktable!$K$52</definedName>
    <definedName name="percent">Worktable!$K$66</definedName>
    <definedName name="plus">Worktable!$K$65</definedName>
    <definedName name="pounds">Worktable!$K$67</definedName>
    <definedName name="ps_type">Worktable!$J$45</definedName>
    <definedName name="right_parry">Worktable!#REF!</definedName>
    <definedName name="right_strike">Worktable!#REF!</definedName>
    <definedName name="save_coma">Worktable!$H$26</definedName>
    <definedName name="save_control">Worktable!$H$37</definedName>
    <definedName name="save_disease">Worktable!$H$32</definedName>
    <definedName name="save_element">Worktable!$H$34</definedName>
    <definedName name="save_f_mag">Worktable!$H$30</definedName>
    <definedName name="save_faerie">Worktable!$H$30</definedName>
    <definedName name="save_hf">Worktable!$H$33</definedName>
    <definedName name="save_illusion">Worktable!$H$35</definedName>
    <definedName name="save_insane">Worktable!$H$28</definedName>
    <definedName name="save_magic">Worktable!$H$29</definedName>
    <definedName name="save_poison">Worktable!$H$31</definedName>
    <definedName name="save_possess">Worktable!$H$36</definedName>
    <definedName name="save_psi">Worktable!$H$27</definedName>
    <definedName name="super_throw">Worktable!$K$54</definedName>
    <definedName name="total_attack">Worktable!$H$12</definedName>
    <definedName name="total_attacks">Worktable!$H$12</definedName>
    <definedName name="total_damage">Worktable!$H$19</definedName>
    <definedName name="total_dodge">Worktable!$H$16</definedName>
    <definedName name="total_hp">Worktable!$K$29</definedName>
    <definedName name="total_init">Worktable!$H$12</definedName>
    <definedName name="total_initiative">Worktable!$H$13</definedName>
    <definedName name="total_iq">Worktable!$G$2</definedName>
    <definedName name="total_isp">Worktable!$H$45</definedName>
    <definedName name="total_ma">Worktable!$G$4</definedName>
    <definedName name="total_me">Worktable!$G$3</definedName>
    <definedName name="total_parry">Worktable!$H$15</definedName>
    <definedName name="total_pb">Worktable!$G$8</definedName>
    <definedName name="total_pe">Worktable!$G$7</definedName>
    <definedName name="total_pp">Worktable!$G$6</definedName>
    <definedName name="total_ppe">Worktable!$H$23</definedName>
    <definedName name="total_ps">Worktable!$G$5</definedName>
    <definedName name="total_pull">Worktable!$H$18</definedName>
    <definedName name="total_punch">'[1]Character in progress'!$B$23</definedName>
    <definedName name="total_roll">Worktable!$H$17</definedName>
    <definedName name="total_sdc">Worktable!$H$20</definedName>
    <definedName name="total_spd">Worktable!$G$9</definedName>
    <definedName name="total_strike">Worktable!$H$14</definedName>
    <definedName name="xp">'Character Sheet'!$F$7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N2" i="3"/>
  <c r="M2" i="3"/>
  <c r="F16" i="1" l="1"/>
  <c r="F7" i="1" l="1"/>
  <c r="K4" i="6" l="1"/>
  <c r="Q4" i="6" s="1"/>
  <c r="B4" i="6"/>
  <c r="H4" i="6" s="1"/>
  <c r="H45" i="4"/>
  <c r="C19" i="5" l="1"/>
  <c r="J7" i="1" l="1"/>
  <c r="A74" i="1"/>
  <c r="Q106" i="1"/>
  <c r="P106" i="1"/>
  <c r="M106" i="1"/>
  <c r="H33" i="4" l="1"/>
  <c r="J40" i="1" s="1"/>
  <c r="H34" i="4"/>
  <c r="N40" i="1" s="1"/>
  <c r="H37" i="4"/>
  <c r="Q42" i="1" s="1"/>
  <c r="H23" i="4" l="1"/>
  <c r="J8" i="1" s="1"/>
  <c r="H20" i="4"/>
  <c r="Q45" i="1" s="1"/>
  <c r="H17" i="4"/>
  <c r="Q46" i="1" s="1"/>
  <c r="H18" i="4"/>
  <c r="D47" i="1" s="1"/>
  <c r="H12" i="4"/>
  <c r="K45" i="1" s="1"/>
  <c r="G4" i="4" l="1"/>
  <c r="K4" i="4" s="1"/>
  <c r="G5" i="4"/>
  <c r="G6" i="4"/>
  <c r="G7" i="4"/>
  <c r="G8" i="4"/>
  <c r="K8" i="4" s="1"/>
  <c r="G9" i="4"/>
  <c r="B11" i="1" s="1"/>
  <c r="L16" i="1" s="1"/>
  <c r="G3" i="4"/>
  <c r="G2" i="4"/>
  <c r="K61" i="4" l="1"/>
  <c r="K62" i="4"/>
  <c r="K60" i="4"/>
  <c r="F19" i="1" s="1"/>
  <c r="K46" i="4"/>
  <c r="K48" i="4"/>
  <c r="B14" i="1" s="1"/>
  <c r="K2" i="4"/>
  <c r="C35" i="4"/>
  <c r="H35" i="4" s="1"/>
  <c r="Q41" i="1" s="1"/>
  <c r="C13" i="4"/>
  <c r="H13" i="4" s="1"/>
  <c r="D46" i="1" s="1"/>
  <c r="B7" i="1"/>
  <c r="K5" i="4"/>
  <c r="C19" i="4" s="1"/>
  <c r="H19" i="4" s="1"/>
  <c r="I7" i="4"/>
  <c r="C26" i="4" s="1"/>
  <c r="H26" i="4" s="1"/>
  <c r="E40" i="1" s="1"/>
  <c r="C36" i="4"/>
  <c r="H36" i="4" s="1"/>
  <c r="Q40" i="1" s="1"/>
  <c r="B4" i="1"/>
  <c r="F15" i="1"/>
  <c r="L19" i="1"/>
  <c r="L18" i="1" s="1"/>
  <c r="K7" i="4"/>
  <c r="B8" i="1"/>
  <c r="K6" i="4"/>
  <c r="K3" i="4"/>
  <c r="C28" i="4" s="1"/>
  <c r="H28" i="4" s="1"/>
  <c r="E42" i="1" s="1"/>
  <c r="I3" i="4"/>
  <c r="C27" i="4" s="1"/>
  <c r="H27" i="4" s="1"/>
  <c r="E41" i="1" s="1"/>
  <c r="B10" i="1"/>
  <c r="Q19" i="1"/>
  <c r="B6" i="1"/>
  <c r="Q18" i="1"/>
  <c r="K12" i="4"/>
  <c r="B9" i="1"/>
  <c r="B5" i="1"/>
  <c r="A37" i="1"/>
  <c r="A36" i="1"/>
  <c r="A35" i="1"/>
  <c r="A34" i="1"/>
  <c r="A33" i="1"/>
  <c r="A32" i="1"/>
  <c r="A31" i="1"/>
  <c r="A30" i="1"/>
  <c r="A29" i="1"/>
  <c r="A28" i="1"/>
  <c r="A27" i="1"/>
  <c r="A26" i="1"/>
  <c r="A25" i="1"/>
  <c r="A24" i="1"/>
  <c r="A23" i="1"/>
  <c r="M37" i="1"/>
  <c r="M36" i="1"/>
  <c r="M35" i="1"/>
  <c r="M34" i="1"/>
  <c r="M33" i="1"/>
  <c r="M32" i="1"/>
  <c r="M31" i="1"/>
  <c r="M30" i="1"/>
  <c r="M29" i="1"/>
  <c r="M28" i="1"/>
  <c r="M27" i="1"/>
  <c r="M26" i="1"/>
  <c r="M25" i="1"/>
  <c r="M24" i="1"/>
  <c r="M23" i="1"/>
  <c r="G37" i="1"/>
  <c r="G36" i="1"/>
  <c r="G35" i="1"/>
  <c r="G34" i="1"/>
  <c r="G33" i="1"/>
  <c r="G32" i="1"/>
  <c r="G30" i="1"/>
  <c r="G29" i="1"/>
  <c r="G28" i="1"/>
  <c r="G27" i="1"/>
  <c r="G26" i="1"/>
  <c r="G25" i="1"/>
  <c r="G24" i="1"/>
  <c r="G31" i="1"/>
  <c r="G23" i="1"/>
  <c r="L17" i="1"/>
  <c r="L15" i="1"/>
  <c r="L14" i="1"/>
  <c r="K52" i="4" l="1"/>
  <c r="F17" i="1" s="1"/>
  <c r="K54" i="4"/>
  <c r="K58" i="4" s="1"/>
  <c r="K53" i="4"/>
  <c r="K57" i="4" s="1"/>
  <c r="K49" i="4"/>
  <c r="K50" i="4"/>
  <c r="Q15" i="1"/>
  <c r="Q17" i="1" s="1"/>
  <c r="Q16" i="1" s="1"/>
  <c r="J45" i="3"/>
  <c r="J42" i="3"/>
  <c r="J37" i="3"/>
  <c r="J33" i="3"/>
  <c r="J29" i="3"/>
  <c r="J25" i="3"/>
  <c r="J21" i="3"/>
  <c r="J17" i="3"/>
  <c r="J13" i="3"/>
  <c r="J9" i="3"/>
  <c r="J5" i="3"/>
  <c r="J3" i="3"/>
  <c r="J40" i="3"/>
  <c r="J36" i="3"/>
  <c r="J32" i="3"/>
  <c r="J28" i="3"/>
  <c r="J24" i="3"/>
  <c r="J20" i="3"/>
  <c r="J16" i="3"/>
  <c r="J12" i="3"/>
  <c r="J8" i="3"/>
  <c r="J4" i="3"/>
  <c r="J46" i="3"/>
  <c r="J39" i="3"/>
  <c r="J35" i="3"/>
  <c r="J31" i="3"/>
  <c r="J27" i="3"/>
  <c r="J23" i="3"/>
  <c r="J19" i="3"/>
  <c r="J15" i="3"/>
  <c r="J11" i="3"/>
  <c r="J7" i="3"/>
  <c r="J44" i="3"/>
  <c r="J38" i="3"/>
  <c r="J34" i="3"/>
  <c r="J30" i="3"/>
  <c r="J26" i="3"/>
  <c r="J22" i="3"/>
  <c r="J18" i="3"/>
  <c r="J14" i="3"/>
  <c r="J10" i="3"/>
  <c r="J6" i="3"/>
  <c r="J2" i="3"/>
  <c r="J41" i="3"/>
  <c r="J43" i="3"/>
  <c r="O51" i="1"/>
  <c r="G47" i="1"/>
  <c r="O50" i="1"/>
  <c r="C32" i="4"/>
  <c r="H32" i="4" s="1"/>
  <c r="N42" i="1" s="1"/>
  <c r="C31" i="4"/>
  <c r="H31" i="4" s="1"/>
  <c r="N41" i="1" s="1"/>
  <c r="C30" i="4"/>
  <c r="H30" i="4" s="1"/>
  <c r="J42" i="1" s="1"/>
  <c r="C29" i="4"/>
  <c r="H29" i="4" s="1"/>
  <c r="J41" i="1" s="1"/>
  <c r="K29" i="4"/>
  <c r="N45" i="1" s="1"/>
  <c r="C15" i="4"/>
  <c r="H15" i="4" s="1"/>
  <c r="K46" i="1" s="1"/>
  <c r="C14" i="4"/>
  <c r="H14" i="4" s="1"/>
  <c r="G46" i="1" s="1"/>
  <c r="C16" i="4"/>
  <c r="H16" i="4" s="1"/>
  <c r="N46" i="1" s="1"/>
  <c r="L43" i="3" l="1"/>
  <c r="Q34" i="1" s="1"/>
  <c r="L10" i="3"/>
  <c r="F31" i="1" s="1"/>
  <c r="L26" i="3"/>
  <c r="L32" i="1" s="1"/>
  <c r="L44" i="3"/>
  <c r="Q35" i="1" s="1"/>
  <c r="L19" i="3"/>
  <c r="L25" i="1" s="1"/>
  <c r="L35" i="3"/>
  <c r="Q26" i="1" s="1"/>
  <c r="L8" i="3"/>
  <c r="F29" i="1" s="1"/>
  <c r="L24" i="3"/>
  <c r="L30" i="1" s="1"/>
  <c r="L40" i="3"/>
  <c r="Q31" i="1" s="1"/>
  <c r="L13" i="3"/>
  <c r="F34" i="1" s="1"/>
  <c r="L29" i="3"/>
  <c r="L35" i="1" s="1"/>
  <c r="L45" i="3"/>
  <c r="Q36" i="1" s="1"/>
  <c r="L41" i="3"/>
  <c r="Q32" i="1" s="1"/>
  <c r="L14" i="3"/>
  <c r="F35" i="1" s="1"/>
  <c r="L30" i="3"/>
  <c r="L36" i="1" s="1"/>
  <c r="L7" i="3"/>
  <c r="F28" i="1" s="1"/>
  <c r="L23" i="3"/>
  <c r="L29" i="1" s="1"/>
  <c r="L39" i="3"/>
  <c r="Q30" i="1" s="1"/>
  <c r="L12" i="3"/>
  <c r="F33" i="1" s="1"/>
  <c r="L28" i="3"/>
  <c r="L34" i="1" s="1"/>
  <c r="L3" i="3"/>
  <c r="F24" i="1" s="1"/>
  <c r="L17" i="3"/>
  <c r="L23" i="1" s="1"/>
  <c r="L33" i="3"/>
  <c r="Q24" i="1" s="1"/>
  <c r="L2" i="3"/>
  <c r="F23" i="1" s="1"/>
  <c r="L18" i="3"/>
  <c r="L24" i="1" s="1"/>
  <c r="L34" i="3"/>
  <c r="Q25" i="1" s="1"/>
  <c r="L11" i="3"/>
  <c r="F32" i="1" s="1"/>
  <c r="L27" i="3"/>
  <c r="L33" i="1" s="1"/>
  <c r="L46" i="3"/>
  <c r="Q37" i="1" s="1"/>
  <c r="L16" i="3"/>
  <c r="F37" i="1" s="1"/>
  <c r="L32" i="3"/>
  <c r="Q23" i="1" s="1"/>
  <c r="L5" i="3"/>
  <c r="F26" i="1" s="1"/>
  <c r="L21" i="3"/>
  <c r="L27" i="1" s="1"/>
  <c r="L37" i="3"/>
  <c r="Q28" i="1" s="1"/>
  <c r="L6" i="3"/>
  <c r="F27" i="1" s="1"/>
  <c r="L22" i="3"/>
  <c r="L28" i="1" s="1"/>
  <c r="L38" i="3"/>
  <c r="Q29" i="1" s="1"/>
  <c r="L15" i="3"/>
  <c r="F36" i="1" s="1"/>
  <c r="L31" i="3"/>
  <c r="L37" i="1" s="1"/>
  <c r="L4" i="3"/>
  <c r="F25" i="1" s="1"/>
  <c r="L20" i="3"/>
  <c r="L26" i="1" s="1"/>
  <c r="L36" i="3"/>
  <c r="Q27" i="1" s="1"/>
  <c r="L9" i="3"/>
  <c r="F30" i="1" s="1"/>
  <c r="L25" i="3"/>
  <c r="L31" i="1" s="1"/>
  <c r="L42" i="3"/>
  <c r="Q33" i="1" s="1"/>
  <c r="K56" i="4"/>
  <c r="F18" i="1" s="1"/>
  <c r="E14" i="1"/>
  <c r="Q14" i="1"/>
</calcChain>
</file>

<file path=xl/sharedStrings.xml><?xml version="1.0" encoding="utf-8"?>
<sst xmlns="http://schemas.openxmlformats.org/spreadsheetml/2006/main" count="799" uniqueCount="229">
  <si>
    <t>Palladium Fantasy Character Sheet</t>
  </si>
  <si>
    <t>Attributes</t>
  </si>
  <si>
    <t>I.Q.</t>
  </si>
  <si>
    <t>M.E.</t>
  </si>
  <si>
    <t>M.A.</t>
  </si>
  <si>
    <t>P.S.</t>
  </si>
  <si>
    <t>P.P.</t>
  </si>
  <si>
    <t>P.E.</t>
  </si>
  <si>
    <t>P.B.</t>
  </si>
  <si>
    <t>Spd.</t>
  </si>
  <si>
    <t>Lift</t>
  </si>
  <si>
    <t>Carry</t>
  </si>
  <si>
    <t>Throw</t>
  </si>
  <si>
    <t>Derived Values</t>
  </si>
  <si>
    <t>Level</t>
  </si>
  <si>
    <t>Name</t>
  </si>
  <si>
    <t>Race</t>
  </si>
  <si>
    <t>O.C.C.</t>
  </si>
  <si>
    <t>Alignment</t>
  </si>
  <si>
    <t>Age</t>
  </si>
  <si>
    <t>Gender</t>
  </si>
  <si>
    <t>Social Background</t>
  </si>
  <si>
    <t>Land of Origin</t>
  </si>
  <si>
    <t>Height</t>
  </si>
  <si>
    <t>Weight</t>
  </si>
  <si>
    <t>Skills</t>
  </si>
  <si>
    <t>Skill Name</t>
  </si>
  <si>
    <t>%</t>
  </si>
  <si>
    <t>Run, yards per minute</t>
  </si>
  <si>
    <t>Run, yards per melee</t>
  </si>
  <si>
    <t>Run, feet per second</t>
  </si>
  <si>
    <t>Run, miles per hour</t>
  </si>
  <si>
    <t>-- height (with a running start)</t>
  </si>
  <si>
    <t>Jump, length in feet (standing)</t>
  </si>
  <si>
    <t>Jump, height in feet (standing)</t>
  </si>
  <si>
    <t>-- length (with a running start)</t>
  </si>
  <si>
    <t>Throw (in feet), up to 1 lb.</t>
  </si>
  <si>
    <t>Throw (in feet), up to 10 lbs.</t>
  </si>
  <si>
    <t>Throw (in feet), max carry</t>
  </si>
  <si>
    <t>lbs.</t>
  </si>
  <si>
    <t>Insanity, if any</t>
  </si>
  <si>
    <t>Charm/Impress</t>
  </si>
  <si>
    <t>Patron Diety</t>
  </si>
  <si>
    <t>Trust/Intimidate</t>
  </si>
  <si>
    <t>Disposition</t>
  </si>
  <si>
    <t>Type of Environment</t>
  </si>
  <si>
    <t>Character Description &amp; Background</t>
  </si>
  <si>
    <t>Per Level</t>
  </si>
  <si>
    <t>Base</t>
  </si>
  <si>
    <t>Other</t>
  </si>
  <si>
    <t>Total</t>
  </si>
  <si>
    <t>Strike</t>
  </si>
  <si>
    <t>Parry</t>
  </si>
  <si>
    <t>W.P.</t>
  </si>
  <si>
    <t>Combat</t>
  </si>
  <si>
    <t>Attacks Per Melee</t>
  </si>
  <si>
    <t>Initiative</t>
  </si>
  <si>
    <t>Dodge</t>
  </si>
  <si>
    <t>Hit Points</t>
  </si>
  <si>
    <t>S.D.C.</t>
  </si>
  <si>
    <t>Roll w/ Punch</t>
  </si>
  <si>
    <t>Pull Punch</t>
  </si>
  <si>
    <t>Knockout/Stun</t>
  </si>
  <si>
    <t>Attribute</t>
  </si>
  <si>
    <t>Number Rolled</t>
  </si>
  <si>
    <t>O.C.C. 
Bonus</t>
  </si>
  <si>
    <t>Skill Bonus</t>
  </si>
  <si>
    <t>Racial Bonus</t>
  </si>
  <si>
    <t>Other Bonus</t>
  </si>
  <si>
    <t>Final Number</t>
  </si>
  <si>
    <t>Bonuses</t>
  </si>
  <si>
    <t>Psionic</t>
  </si>
  <si>
    <t>Insanity</t>
  </si>
  <si>
    <t>Hand to Hand: Damage</t>
  </si>
  <si>
    <t>Strike, Parry, &amp; Dodge</t>
  </si>
  <si>
    <t>No bonuses</t>
  </si>
  <si>
    <t>Coma/Death</t>
  </si>
  <si>
    <t>Magic/Poison</t>
  </si>
  <si>
    <t>Hand to Hand:</t>
  </si>
  <si>
    <t>Deathblow</t>
  </si>
  <si>
    <t>Hair Color</t>
  </si>
  <si>
    <t>Eye Color</t>
  </si>
  <si>
    <t>Damage Bonus</t>
  </si>
  <si>
    <t>Experience</t>
  </si>
  <si>
    <t>P.P.E.</t>
  </si>
  <si>
    <t>Racial Hostility, if any</t>
  </si>
  <si>
    <t>Max Carry (in minutes), light</t>
  </si>
  <si>
    <t>-- max carry, heavy exertion</t>
  </si>
  <si>
    <t>Max speed, distance in miles</t>
  </si>
  <si>
    <t>1/2 Speed, distance in miles</t>
  </si>
  <si>
    <t>Roll with Punch</t>
  </si>
  <si>
    <t>Attacks</t>
  </si>
  <si>
    <t>Stat Bonus</t>
  </si>
  <si>
    <t>O.C.C. Bonus</t>
  </si>
  <si>
    <t>HtH Bonus</t>
  </si>
  <si>
    <t>Total Bonus</t>
  </si>
  <si>
    <t>Critical Range</t>
  </si>
  <si>
    <t>Level Bonus</t>
  </si>
  <si>
    <t>Save vs.</t>
  </si>
  <si>
    <t>Combat Stat</t>
  </si>
  <si>
    <t>Magic</t>
  </si>
  <si>
    <t>Psionics</t>
  </si>
  <si>
    <t>Horror Factor</t>
  </si>
  <si>
    <t>Disease</t>
  </si>
  <si>
    <t>Illusions</t>
  </si>
  <si>
    <t>Possession</t>
  </si>
  <si>
    <t>Mind Control*</t>
  </si>
  <si>
    <t>Faerie Magic*</t>
  </si>
  <si>
    <t>HF (Elemetals)*</t>
  </si>
  <si>
    <t>Poison/Drugs</t>
  </si>
  <si>
    <t>Saving Throws</t>
  </si>
  <si>
    <t>Note: Some saves (such as Mind Control or Faerie Magic) are specialized, and marked with a * symbol. So a Mind Control attempt might be made using Drugs (or through Magic). In these cases, add BOTH bonuses together. So while Faerie Magic is a type of Magic (add both together), it will not help against Invocation or Circle Magic (Save vs. Magic only).</t>
  </si>
  <si>
    <t>Poison/Drugs/Toxins</t>
  </si>
  <si>
    <t>Disease*</t>
  </si>
  <si>
    <t>Horror Factor (HF)</t>
  </si>
  <si>
    <t>HF, Elemental Beings</t>
  </si>
  <si>
    <t>Right Hand</t>
  </si>
  <si>
    <t>Left Hand</t>
  </si>
  <si>
    <t>Armor</t>
  </si>
  <si>
    <t>Type</t>
  </si>
  <si>
    <t>Damage</t>
  </si>
  <si>
    <t>A.R.</t>
  </si>
  <si>
    <t>Special Abilities, Items, Notes</t>
  </si>
  <si>
    <t>Encumberance</t>
  </si>
  <si>
    <t>Primary Combat Equipment (Quick Reference)</t>
  </si>
  <si>
    <t>Location</t>
  </si>
  <si>
    <t>Equipment</t>
  </si>
  <si>
    <t>Item</t>
  </si>
  <si>
    <t>Qty.</t>
  </si>
  <si>
    <t>Value</t>
  </si>
  <si>
    <t>Totals</t>
  </si>
  <si>
    <t>N/A</t>
  </si>
  <si>
    <t>Companion or Riding Animal</t>
  </si>
  <si>
    <t>Animal Type</t>
  </si>
  <si>
    <t>Speed</t>
  </si>
  <si>
    <t>Notes</t>
  </si>
  <si>
    <t>Wealth</t>
  </si>
  <si>
    <t>Gold</t>
  </si>
  <si>
    <t>Valuable Gems</t>
  </si>
  <si>
    <t>gold pieces, Western Imperials</t>
  </si>
  <si>
    <t>gold pieces, Eastern Crowns</t>
  </si>
  <si>
    <t>gold pieces, Lopan/Phi Marque</t>
  </si>
  <si>
    <t>gold pieces, Bizantium Royale</t>
  </si>
  <si>
    <t>gold pieces, Old Kingdom coins</t>
  </si>
  <si>
    <t>gold pieces, Wolfen Legions</t>
  </si>
  <si>
    <t>gold pieces, Timiro Sovereigns</t>
  </si>
  <si>
    <t>gold pieces, South-Winds ducats</t>
  </si>
  <si>
    <t>gold pieces, Mount Nimro Giants</t>
  </si>
  <si>
    <t>gold pieces, Orcish Empire Rakh</t>
  </si>
  <si>
    <t>Other Tradable Goods</t>
  </si>
  <si>
    <t>gold pieces, total (from all regions)</t>
  </si>
  <si>
    <t>H.F.</t>
  </si>
  <si>
    <t>Birth Order</t>
  </si>
  <si>
    <t>+</t>
  </si>
  <si>
    <t>Cell Symbols</t>
  </si>
  <si>
    <t>Plus sign</t>
  </si>
  <si>
    <t>Percentile sign</t>
  </si>
  <si>
    <t>Starting</t>
  </si>
  <si>
    <t>Ending</t>
  </si>
  <si>
    <t>Experience Point Chart</t>
  </si>
  <si>
    <t>2nd % Base</t>
  </si>
  <si>
    <t>2nd % Total</t>
  </si>
  <si>
    <t>3rd % Base</t>
  </si>
  <si>
    <t>3rd % Total</t>
  </si>
  <si>
    <t>Weight sign</t>
  </si>
  <si>
    <t>Character Level</t>
  </si>
  <si>
    <t>1. Manually enter Experience Point chart for the O.C.C. used in chart above. Only "Starting" experience points is required.</t>
  </si>
  <si>
    <t>3. Character level will automatically calculate as you gain more and more experience.</t>
  </si>
  <si>
    <t>2. Enter Experience Points on Character Sheet. Note: I personally like to add Experience Points using the "=" command. As an example, in Game 1 you earn 300 experience points. In Game 2 you earn 700 experience points. And in Game 3 you earn 500 experience points. So in the "Experience" tab on the Character sheet, you'd type "=300+700+500" and Excel will automatically calculate the total for you. At the end of each game just click on the Formula Bar at the top of Excel and add "+" the number of Experience you earned that game. This lets you keep a record of Experience earned per game, and saves on simple math mistakes.</t>
  </si>
  <si>
    <t>Level 1 (Roll)</t>
  </si>
  <si>
    <t>Level 2 (Roll)</t>
  </si>
  <si>
    <t>Level 3 (Roll)</t>
  </si>
  <si>
    <t>Level 4 (Roll)</t>
  </si>
  <si>
    <t>Level 5 (Roll)</t>
  </si>
  <si>
    <t>Level 6 (Roll)</t>
  </si>
  <si>
    <t>Level 7 (Roll)</t>
  </si>
  <si>
    <t>Level 8 (Roll)</t>
  </si>
  <si>
    <t>Level 9 (Roll)</t>
  </si>
  <si>
    <t>Level 10 (Roll)</t>
  </si>
  <si>
    <t>Level 11 (Roll)</t>
  </si>
  <si>
    <t>Level 12 (Roll)</t>
  </si>
  <si>
    <t>Level 13 (Roll)</t>
  </si>
  <si>
    <t>Level 14 (Roll)</t>
  </si>
  <si>
    <t>Level 15 (Roll)</t>
  </si>
  <si>
    <t>Other Bonuses</t>
  </si>
  <si>
    <t>5. The "Throw" values use the "Optional" rules in the Palladium Fantasy Second Edition main book, on page 17. Though these are "Optional," I felt it helps make each character more varied in capabilities.</t>
  </si>
  <si>
    <t>6. The "Jump" values use the rules from Heroes Unlimited G.M.'s Guide, on pages 56-57 as part of the "Rampage" rules. These rules, as written, do not apply to normal characters, especially when NOT rampaging wild. However, the values seemed reasonable and, again, I felt this gave each character a greater degree of variety in their capabilities. These are not Palladium Fantasy rules, as I have not found any Palladium Fantasy rules for Jumping.</t>
  </si>
  <si>
    <t>3. "Max carry" (in minutes) for Light Activity and Heavy Exertion are taken from Palladium Fantasy First Edition, on page 8. Fatigue rules for P.E. over 30 from Rifts Ultimate Edition are also factored in.</t>
  </si>
  <si>
    <t>4. Distance for running for Max/Full Speed and 1/2 Speed (Cruising) are taken from Rifts Ultimate Edition, on page 317 under the "Running" skill.  Fatigue rules for P.E. over 30 from Rifts Ultimate Edition are also factored in.</t>
  </si>
  <si>
    <t>2. The "Character Description &amp; Background" has many optional fields. These are designed to help new players flesh out their characters. Most of them are taken from the Palladium Fantasy Second Edition main book "Character Background" section starting on page 32. Though many of those options often have a sentence description, usually a single word or two will convey the  concept on a character sheet (due to space concerns).</t>
  </si>
  <si>
    <t>P.S. over 30</t>
  </si>
  <si>
    <t>Strength Type</t>
  </si>
  <si>
    <t>Supernatural</t>
  </si>
  <si>
    <t>Normal</t>
  </si>
  <si>
    <t>Giant</t>
  </si>
  <si>
    <t>Throw, 1 lb.</t>
  </si>
  <si>
    <t>Throw, 10 lbs.</t>
  </si>
  <si>
    <t>Throw, Max</t>
  </si>
  <si>
    <t>8. Supernatural Strength 17 and less limits are derived from Rifts Ultimate Edition, on page 286. Palladium Fantasy Second Edition main book, on page 17, mentions Supernatural with a P.S. of 17 or lower is equal to human carry (x10). This means a Superantural P.S. of 17 (x10) is weaker than a human P.S. of 17 (x20). Lower than that, they're only equal to a human. I find the Rifts Ultimate Edition note of Supernatural Strength equal to strong humans (x20) much more sensible with the concept of a Supernaturally strong character.</t>
  </si>
  <si>
    <t>7. The "Giant" Strength category is due to a reference in the Throwing ranges of the Palladium Fantasy Second Edition main book, on page 17. Giants (without Supernatural Strength) are equal to humans with Extraordinary Strength (20 or higher, for throwing) with a greater throwing range. I can find no other advantage to "Giant" strength.</t>
  </si>
  <si>
    <t>I.S.P.</t>
  </si>
  <si>
    <t>Used</t>
  </si>
  <si>
    <t>Remaining</t>
  </si>
  <si>
    <t>Spells &amp; Psionic Powers</t>
  </si>
  <si>
    <t>Range</t>
  </si>
  <si>
    <t>Cost</t>
  </si>
  <si>
    <t>Duration</t>
  </si>
  <si>
    <t>Saving Throw</t>
  </si>
  <si>
    <t>Damage, if any</t>
  </si>
  <si>
    <t>Instructions</t>
  </si>
  <si>
    <t>For those familiar with Excel, this section may not be necessary. However, I wanted to make a quick walkthrough of the Character Sheet for those who may not be as familiar or feel overwhelmed by all the worksheets.</t>
  </si>
  <si>
    <t>1. Attribute bonuses above 30 are taken from Rifts Ultimate Edition, on page 284. Some of these bonuses could not be properly included on this sheet (such as a high M.A. providing bonuses to very specific skills).  These bonuses affect multiple cells. I also had to make a decision about the text regarding lifting/carrying 30% more for every 5 points over P.S. of 30. I had two interpretations, additive or exponential. As an example, P.S. 45 would receive the 30% bonus 3 times. I could either add 90% (30+30+30), or apply the 30% bonus three separate times (which would be 30^3). I decided on additive (90%, in the previous example).</t>
  </si>
  <si>
    <t>I.Q. Bonus</t>
  </si>
  <si>
    <t>Level Selected</t>
  </si>
  <si>
    <t>Weapon Proficiencies
(Reference Only)</t>
  </si>
  <si>
    <r>
      <rPr>
        <b/>
        <sz val="11"/>
        <color theme="1"/>
        <rFont val="Calibri"/>
        <family val="2"/>
        <scheme val="minor"/>
      </rPr>
      <t>1. The Character Sheet.</t>
    </r>
    <r>
      <rPr>
        <sz val="11"/>
        <color theme="1"/>
        <rFont val="Calibri"/>
        <family val="2"/>
        <scheme val="minor"/>
      </rPr>
      <t xml:space="preserve"> This should be the main sheet you use when playing. It should also be the sheet you need to enter the least amount of information into. The Character Sheet has most of its information taken from the other worksheets.  If there's a number already in the field, that means the information can be found somewhere else and you probably don't want to erase that information. The information not filled out is more character specific, like your name and your origins. That's all on you, the player! A few of the other fields also have a little too much information for me to do for you.</t>
    </r>
  </si>
  <si>
    <r>
      <rPr>
        <b/>
        <sz val="11"/>
        <color theme="1"/>
        <rFont val="Calibri"/>
        <family val="2"/>
        <scheme val="minor"/>
      </rPr>
      <t>2. The Worktable.</t>
    </r>
    <r>
      <rPr>
        <sz val="11"/>
        <color theme="1"/>
        <rFont val="Calibri"/>
        <family val="2"/>
        <scheme val="minor"/>
      </rPr>
      <t xml:space="preserve"> This is the most important of the worksheets. Think of this like your scratch paper when making a character. You write down your initial Attribute rolls, then they keep getting altered by O.C.C., skills, etc. So you erase numbers and write in the new ones. But unlike scratch paper, the Worktable will auto-calculate many things for you. Carry/Lift and Throw capabilities are automatically figured out from your P.S., your Hit Points bonus and how long before you get tired in certain tasks from your P.E., skill Bonuses from I.Q., etc. You don't have to worry about Exceptional Attributes or anything like that, the sheet will take care of it for you. The sheet also works for Combat Bonuses.  There are several fields for the same value (such as Base Roll, Race Bonuses, Skills Bonuses, O.C.C. Bonuses, etc.). These are to help keep track of your character progress. I find this useful as a player and a G.M. After a long campaign, it's easy to forget where all those bonuses came from. But by keeping everything tallied, it's much easier to go back and take a quick look.</t>
    </r>
  </si>
  <si>
    <r>
      <rPr>
        <b/>
        <sz val="11"/>
        <color theme="1"/>
        <rFont val="Calibri"/>
        <family val="2"/>
        <scheme val="minor"/>
      </rPr>
      <t>Note 1:</t>
    </r>
    <r>
      <rPr>
        <sz val="11"/>
        <color theme="1"/>
        <rFont val="Calibri"/>
        <family val="2"/>
        <scheme val="minor"/>
      </rPr>
      <t xml:space="preserve"> The second page of the Character Sheet is primarily things like Equipment, Wealth, Companion/Riding Animal, and extra space for notes. If you're playing a quick NPC, this sheet might not be needed. I tried to include things like gold coins from different regions, and even the weight of equipment. The fields will, again, add them together for you. These aren't necessary though. Some Game Masters love these details and want to know how much you're carrying or which region your gold is from, others don't care. This is there for those who enjoy such things.</t>
    </r>
  </si>
  <si>
    <r>
      <rPr>
        <b/>
        <sz val="11"/>
        <color theme="1"/>
        <rFont val="Calibri"/>
        <family val="2"/>
        <scheme val="minor"/>
      </rPr>
      <t>Note 1:</t>
    </r>
    <r>
      <rPr>
        <sz val="11"/>
        <color theme="1"/>
        <rFont val="Calibri"/>
        <family val="2"/>
        <scheme val="minor"/>
      </rPr>
      <t xml:space="preserve"> P.P.E. can be complicated. If you're new to the Palladium system, I recommend ignoring it completely or simply rolling your Racial P.P.E. and stopping there. If you're playing a Practitioner of Magic, or another class that uses P.P.E. (like a Palladin or Warrior Monk), then you might need to do more work. I marked it in a different color as a warning to be careful to new players. Some classes add their base P.E. attribute, some do not, so I couldn't include that in the standard formula. So if you're new and not sure, talk to your G.M.</t>
    </r>
  </si>
  <si>
    <r>
      <rPr>
        <b/>
        <sz val="11"/>
        <color theme="1"/>
        <rFont val="Calibri"/>
        <family val="2"/>
        <scheme val="minor"/>
      </rPr>
      <t>3. The Skill Worksheet.</t>
    </r>
    <r>
      <rPr>
        <sz val="11"/>
        <color theme="1"/>
        <rFont val="Calibri"/>
        <family val="2"/>
        <scheme val="minor"/>
      </rPr>
      <t xml:space="preserve"> I recommend writing your skills here. Enter the bonuses in the correct field. The worksheet will take care of the rest, including adding bonuses as you level. That means you don't have to worry about forgetting.  Any skills entered into the Skills section will show up in the Skills field of the Character Sheet. However, the optional Weapon Proficiencies section will not. If you want your W.P. to show up on the Character Sheet, you'll need to write them in the Skills section. If you want to keep track of your W.P. bonuses, I recommend using something like "W.P. Sword, +2s, +2p, +1t" (strike/parry/throw).</t>
    </r>
  </si>
  <si>
    <r>
      <rPr>
        <b/>
        <sz val="11"/>
        <color theme="1"/>
        <rFont val="Calibri"/>
        <family val="2"/>
        <scheme val="minor"/>
      </rPr>
      <t>Note 2:</t>
    </r>
    <r>
      <rPr>
        <sz val="11"/>
        <color theme="1"/>
        <rFont val="Calibri"/>
        <family val="2"/>
        <scheme val="minor"/>
      </rPr>
      <t xml:space="preserve"> I made Level 1 as the standard/default for Skill Selection. As the character levels however, you add new skills. Change the "Level Selected" to your current level when the skill was selected. So, if for example, you gain two new O.C.C. Related Skills at Level 3, change the 1 to a 3 for those two skills. If you get one extra Secondary Skill at Level 4, change the 1 to a 4. This will treat these new skills as Level 1 skills (even though your character is Level 3 or 4) when selected.</t>
    </r>
  </si>
  <si>
    <r>
      <rPr>
        <b/>
        <sz val="11"/>
        <color theme="1"/>
        <rFont val="Calibri"/>
        <family val="2"/>
        <scheme val="minor"/>
      </rPr>
      <t>Note 3:</t>
    </r>
    <r>
      <rPr>
        <sz val="11"/>
        <color theme="1"/>
        <rFont val="Calibri"/>
        <family val="2"/>
        <scheme val="minor"/>
      </rPr>
      <t xml:space="preserve"> Skill Proficiencies (%) will show the total value on the Skill Worksheet, even if the percentage exceeds 100. On the Character Sheet however, skills with a 99% or higher will only show 98%. This is the skill cap in Palladium Books. For Game Masters who allow skills to go over 100% for the purpose of canceling skill penalties, see the Skill Worksheet for the total value.</t>
    </r>
  </si>
  <si>
    <r>
      <rPr>
        <b/>
        <sz val="11"/>
        <color theme="1"/>
        <rFont val="Calibri"/>
        <family val="2"/>
        <scheme val="minor"/>
      </rPr>
      <t>Note 4:</t>
    </r>
    <r>
      <rPr>
        <sz val="11"/>
        <color theme="1"/>
        <rFont val="Calibri"/>
        <family val="2"/>
        <scheme val="minor"/>
      </rPr>
      <t xml:space="preserve"> The Weapon Proficiency sheet is to help keep detailed track of those skills. There are two blank green colored tabs at the end of each W.P. This is for you to fill in as necessary. Some W.P. have Entangle or Damage bonuses, or a Rate of Fire and a Range bonus. Use as needed.</t>
    </r>
  </si>
  <si>
    <r>
      <rPr>
        <b/>
        <sz val="11"/>
        <color theme="1"/>
        <rFont val="Calibri"/>
        <family val="2"/>
        <scheme val="minor"/>
      </rPr>
      <t>4. Magic &amp; Psionics.</t>
    </r>
    <r>
      <rPr>
        <sz val="11"/>
        <color theme="1"/>
        <rFont val="Calibri"/>
        <family val="2"/>
        <scheme val="minor"/>
      </rPr>
      <t xml:space="preserve"> This is a way for keeping track of a Spells and Psionic powers. If your character is only a minor Psionic with a couple of psychic powers, I recommend just using the Special Abilities section on the Character Sheet. Fill in as necessary. I kept this section separate as not everyone plays a psychic or magic user. </t>
    </r>
  </si>
  <si>
    <r>
      <rPr>
        <b/>
        <sz val="11"/>
        <color theme="1"/>
        <rFont val="Calibri"/>
        <family val="2"/>
        <scheme val="minor"/>
      </rPr>
      <t>5. Experience Chart.</t>
    </r>
    <r>
      <rPr>
        <sz val="11"/>
        <color theme="1"/>
        <rFont val="Calibri"/>
        <family val="2"/>
        <scheme val="minor"/>
      </rPr>
      <t xml:space="preserve"> Unfortunately, you need to fill this out yourself (unless Palladium gives me permission to include all the Experience Point charts). You only need to fill it out once for the character though. Once you do, the Character Level will automatically calculate based on how much Experience Points you have (enter on the Character Sheet). Instructions can be found on this worksheet.</t>
    </r>
  </si>
  <si>
    <r>
      <rPr>
        <b/>
        <sz val="11"/>
        <color theme="1"/>
        <rFont val="Calibri"/>
        <family val="2"/>
        <scheme val="minor"/>
      </rPr>
      <t>6. Editor's Notes.</t>
    </r>
    <r>
      <rPr>
        <sz val="11"/>
        <color theme="1"/>
        <rFont val="Calibri"/>
        <family val="2"/>
        <scheme val="minor"/>
      </rPr>
      <t xml:space="preserve"> In addition to these instructions, I tried to include notes about which Palladium resources I used and why I made some of the decisions I did. While I tried to stay true to the Palladium Fantasy setting, I sometimes used other resources or had to make a judgement call. This should help you understand why.</t>
    </r>
  </si>
  <si>
    <r>
      <rPr>
        <b/>
        <sz val="11"/>
        <color theme="1"/>
        <rFont val="Calibri"/>
        <family val="2"/>
        <scheme val="minor"/>
      </rPr>
      <t>Note 2:</t>
    </r>
    <r>
      <rPr>
        <sz val="11"/>
        <color theme="1"/>
        <rFont val="Calibri"/>
        <family val="2"/>
        <scheme val="minor"/>
      </rPr>
      <t xml:space="preserve"> The Character Sheet is designed primarily around mortal characters. However, if you scroll down on the Worktable, you'll find "Strength Type" (on the right side, with nothing on the left). This is for characters who are Giants and/or have Supernatural Strength. You can change the "Strength Type" to Giant or Supernatural. See "Editor's Notes" worksheet for details on Giant Strength. You can click on the arrow and open the options to select one of the others. If you change it on accident, don't worry! Just change it back to "Normal" (I have it set as the default, unless changed).</t>
    </r>
  </si>
  <si>
    <r>
      <rPr>
        <b/>
        <sz val="11"/>
        <color theme="1"/>
        <rFont val="Calibri"/>
        <family val="2"/>
        <scheme val="minor"/>
      </rPr>
      <t>Note 1:</t>
    </r>
    <r>
      <rPr>
        <sz val="11"/>
        <color theme="1"/>
        <rFont val="Calibri"/>
        <family val="2"/>
        <scheme val="minor"/>
      </rPr>
      <t xml:space="preserve"> Some skills have multiple base percentages, such as Horsemanship having a First and Second Percentile. Lore: Magic is another good example, this time having three percentile, each representing something different. While the main (first) percentile displays on the main Character Sheet, these other two will not (mainly because of space, and there's just not enough skills that have more than one). There are two main ways to deal with these extra percentile. First, include them in the alloted slots on the Skill Worksheet. When you need to use them, just flip over to the other tab. If you're planning to print the Character Sheet out, then I recommend  the second method. Type the second percentile as a new skill below the first one. This means something like "Horsemanship: Knight" with the first percentile, then in the skill line below "Horemanship: Knight" again, this time with the second percentile. Sorry, I haven't found a better solution yet.</t>
    </r>
  </si>
  <si>
    <r>
      <rPr>
        <b/>
        <sz val="11"/>
        <color theme="1"/>
        <rFont val="Calibri"/>
        <family val="2"/>
        <scheme val="minor"/>
      </rPr>
      <t>7. Locked Worksheets (Password).</t>
    </r>
    <r>
      <rPr>
        <sz val="11"/>
        <color theme="1"/>
        <rFont val="Calibri"/>
        <family val="2"/>
        <scheme val="minor"/>
      </rPr>
      <t xml:space="preserve"> Most of the worksheets are locked as their default state. This is to avoid accidental changes to the various formula. If you feel the need to change something, the password is: PF2. This applies to all worksheets. I wanted the password to be simple to type and easy to remember. My intent with this Character Sheet is to help ease your workload, not minimize your options. So customize to suit your needs, and have fun.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</si>
</sst>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0"/>
      <name val="Calibri"/>
      <family val="2"/>
      <scheme val="minor"/>
    </font>
    <font>
      <sz val="10"/>
      <color theme="1"/>
      <name val="Calibri"/>
      <family val="2"/>
      <scheme val="minor"/>
    </font>
    <font>
      <sz val="10"/>
      <name val="Calibri"/>
      <family val="2"/>
      <scheme val="minor"/>
    </font>
    <font>
      <b/>
      <sz val="16"/>
      <color rgb="FFFF0000"/>
      <name val="Calibri"/>
      <family val="2"/>
      <scheme val="minor"/>
    </font>
    <font>
      <sz val="10"/>
      <color theme="0"/>
      <name val="Calibri"/>
      <family val="2"/>
      <scheme val="minor"/>
    </font>
    <font>
      <sz val="10"/>
      <color rgb="FFFF0000"/>
      <name val="Calibri"/>
      <family val="2"/>
      <scheme val="minor"/>
    </font>
    <font>
      <b/>
      <sz val="16"/>
      <color rgb="FFFF0000"/>
      <name val="Rockwell"/>
      <family val="1"/>
    </font>
    <font>
      <b/>
      <sz val="10"/>
      <color theme="0"/>
      <name val="Calibri"/>
      <family val="2"/>
      <scheme val="minor"/>
    </font>
    <font>
      <sz val="10.5"/>
      <color theme="1"/>
      <name val="Calibri"/>
      <family val="2"/>
      <scheme val="minor"/>
    </font>
    <font>
      <b/>
      <sz val="11"/>
      <color theme="1"/>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542708"/>
        <bgColor indexed="64"/>
      </patternFill>
    </fill>
    <fill>
      <patternFill patternType="solid">
        <fgColor theme="7" tint="0.59999389629810485"/>
        <bgColor indexed="64"/>
      </patternFill>
    </fill>
    <fill>
      <patternFill patternType="solid">
        <fgColor theme="7" tint="0.399975585192419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s>
  <cellStyleXfs count="1">
    <xf numFmtId="0" fontId="0" fillId="0" borderId="0"/>
  </cellStyleXfs>
  <cellXfs count="535">
    <xf numFmtId="0" fontId="0" fillId="0" borderId="0" xfId="0"/>
    <xf numFmtId="0" fontId="0" fillId="0" borderId="0" xfId="0"/>
    <xf numFmtId="0" fontId="0" fillId="0" borderId="1" xfId="0" applyBorder="1"/>
    <xf numFmtId="0" fontId="2" fillId="0" borderId="0" xfId="0" applyFont="1"/>
    <xf numFmtId="0" fontId="0" fillId="0" borderId="0" xfId="0" applyFill="1"/>
    <xf numFmtId="0" fontId="2" fillId="0" borderId="1" xfId="0" applyFont="1" applyFill="1" applyBorder="1" applyAlignment="1"/>
    <xf numFmtId="0" fontId="2" fillId="0" borderId="10" xfId="0" applyFont="1" applyFill="1" applyBorder="1" applyAlignment="1"/>
    <xf numFmtId="0" fontId="2" fillId="0" borderId="8" xfId="0" applyFont="1" applyFill="1" applyBorder="1" applyAlignment="1"/>
    <xf numFmtId="0" fontId="2" fillId="0" borderId="1"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2" fillId="0" borderId="0" xfId="0" applyFont="1" applyFill="1"/>
    <xf numFmtId="0" fontId="2" fillId="0" borderId="6" xfId="0" applyFont="1" applyBorder="1" applyAlignment="1">
      <alignment horizontal="right"/>
    </xf>
    <xf numFmtId="0" fontId="2" fillId="0" borderId="20" xfId="0" applyFont="1" applyBorder="1" applyAlignment="1">
      <alignment horizontal="right"/>
    </xf>
    <xf numFmtId="0" fontId="2" fillId="0" borderId="0" xfId="0" applyFont="1" applyBorder="1" applyAlignment="1">
      <alignment horizontal="right"/>
    </xf>
    <xf numFmtId="0" fontId="0" fillId="0" borderId="1" xfId="0" applyFill="1" applyBorder="1"/>
    <xf numFmtId="0" fontId="2" fillId="0" borderId="0" xfId="0" applyFont="1" applyFill="1" applyBorder="1" applyAlignment="1">
      <alignment horizontal="left"/>
    </xf>
    <xf numFmtId="0" fontId="2" fillId="0" borderId="14" xfId="0" applyFont="1" applyFill="1" applyBorder="1" applyAlignment="1">
      <alignment horizontal="right"/>
    </xf>
    <xf numFmtId="0" fontId="2" fillId="0" borderId="40" xfId="0" applyFont="1" applyBorder="1" applyAlignment="1"/>
    <xf numFmtId="0" fontId="0" fillId="2" borderId="1" xfId="0" applyFill="1" applyBorder="1"/>
    <xf numFmtId="0" fontId="0" fillId="0" borderId="0" xfId="0" applyFill="1" applyBorder="1"/>
    <xf numFmtId="0" fontId="2" fillId="3" borderId="1" xfId="0" applyFont="1" applyFill="1" applyBorder="1" applyAlignment="1">
      <alignment horizontal="center"/>
    </xf>
    <xf numFmtId="0" fontId="2" fillId="0" borderId="1" xfId="0" applyFont="1" applyBorder="1"/>
    <xf numFmtId="0" fontId="2" fillId="2" borderId="1" xfId="0" applyFont="1" applyFill="1" applyBorder="1"/>
    <xf numFmtId="0" fontId="2" fillId="0" borderId="0" xfId="0" applyFont="1" applyFill="1" applyBorder="1"/>
    <xf numFmtId="0" fontId="2" fillId="0" borderId="43" xfId="0" applyFont="1" applyFill="1" applyBorder="1" applyAlignment="1"/>
    <xf numFmtId="0" fontId="2" fillId="0" borderId="10" xfId="0" applyFont="1" applyBorder="1" applyAlignment="1"/>
    <xf numFmtId="0" fontId="2" fillId="0" borderId="12" xfId="0" applyFont="1" applyBorder="1" applyAlignment="1"/>
    <xf numFmtId="0" fontId="2" fillId="0" borderId="8" xfId="0" applyFont="1" applyBorder="1" applyAlignment="1"/>
    <xf numFmtId="0" fontId="2" fillId="3" borderId="9" xfId="0" applyFont="1" applyFill="1" applyBorder="1" applyAlignment="1">
      <alignment horizontal="center"/>
    </xf>
    <xf numFmtId="0" fontId="2" fillId="0" borderId="12" xfId="0" applyFont="1" applyFill="1" applyBorder="1" applyAlignment="1">
      <alignment horizontal="right"/>
    </xf>
    <xf numFmtId="0" fontId="2" fillId="0" borderId="14" xfId="0" applyFont="1" applyBorder="1" applyAlignment="1">
      <alignment horizontal="right"/>
    </xf>
    <xf numFmtId="0" fontId="2" fillId="0" borderId="10" xfId="0" applyFont="1" applyFill="1" applyBorder="1" applyAlignment="1">
      <alignment horizontal="right"/>
    </xf>
    <xf numFmtId="0" fontId="2" fillId="0" borderId="44" xfId="0" applyFont="1" applyBorder="1" applyAlignment="1">
      <alignment horizontal="right"/>
    </xf>
    <xf numFmtId="0" fontId="2" fillId="3" borderId="9" xfId="0" applyFont="1" applyFill="1" applyBorder="1" applyAlignment="1">
      <alignment horizontal="left"/>
    </xf>
    <xf numFmtId="0" fontId="0" fillId="0" borderId="1" xfId="0" applyBorder="1" applyAlignment="1">
      <alignment horizontal="center"/>
    </xf>
    <xf numFmtId="0" fontId="0" fillId="0" borderId="10" xfId="0" applyBorder="1"/>
    <xf numFmtId="0" fontId="0" fillId="0" borderId="14" xfId="0" applyBorder="1"/>
    <xf numFmtId="0" fontId="0" fillId="0" borderId="20" xfId="0" applyBorder="1"/>
    <xf numFmtId="0" fontId="0" fillId="0" borderId="18" xfId="0" applyBorder="1"/>
    <xf numFmtId="0" fontId="2" fillId="0" borderId="8" xfId="0" applyFont="1" applyBorder="1"/>
    <xf numFmtId="0" fontId="0" fillId="0" borderId="44" xfId="0" applyBorder="1"/>
    <xf numFmtId="0" fontId="2" fillId="0" borderId="10" xfId="0" applyFont="1" applyBorder="1"/>
    <xf numFmtId="0" fontId="2" fillId="0" borderId="22" xfId="0" applyFont="1" applyBorder="1"/>
    <xf numFmtId="0" fontId="2" fillId="0" borderId="23" xfId="0" applyFont="1" applyBorder="1"/>
    <xf numFmtId="0" fontId="2" fillId="0" borderId="9" xfId="0" applyFont="1" applyBorder="1"/>
    <xf numFmtId="0" fontId="2" fillId="3" borderId="9" xfId="0" applyFont="1" applyFill="1" applyBorder="1"/>
    <xf numFmtId="0" fontId="2" fillId="3" borderId="7" xfId="0" applyFont="1" applyFill="1" applyBorder="1" applyAlignment="1">
      <alignment horizontal="left"/>
    </xf>
    <xf numFmtId="0" fontId="2" fillId="0" borderId="8" xfId="0" applyFont="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2" fillId="0" borderId="2" xfId="0" applyFont="1" applyBorder="1"/>
    <xf numFmtId="0" fontId="2" fillId="0" borderId="32" xfId="0" applyFont="1" applyBorder="1" applyAlignment="1">
      <alignment horizontal="right"/>
    </xf>
    <xf numFmtId="0" fontId="2" fillId="0" borderId="20" xfId="0" applyFont="1" applyFill="1" applyBorder="1" applyAlignment="1"/>
    <xf numFmtId="0" fontId="2" fillId="0" borderId="18" xfId="0" applyFont="1" applyFill="1" applyBorder="1" applyAlignment="1"/>
    <xf numFmtId="0" fontId="2" fillId="0" borderId="44" xfId="0" applyFont="1" applyFill="1" applyBorder="1" applyAlignment="1"/>
    <xf numFmtId="0" fontId="2" fillId="0" borderId="14" xfId="0" applyFont="1" applyFill="1" applyBorder="1" applyAlignment="1"/>
    <xf numFmtId="0" fontId="2" fillId="0" borderId="1" xfId="0" applyFont="1" applyFill="1" applyBorder="1"/>
    <xf numFmtId="0" fontId="0" fillId="0" borderId="10" xfId="0"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2" fillId="3" borderId="11" xfId="0" applyFont="1" applyFill="1" applyBorder="1"/>
    <xf numFmtId="0" fontId="2" fillId="3" borderId="17" xfId="0" applyFont="1" applyFill="1" applyBorder="1"/>
    <xf numFmtId="0" fontId="2" fillId="0" borderId="18" xfId="0" applyFont="1" applyBorder="1"/>
    <xf numFmtId="0" fontId="2" fillId="0" borderId="19" xfId="0" applyFont="1" applyBorder="1"/>
    <xf numFmtId="0" fontId="2" fillId="0" borderId="15" xfId="0" applyFont="1" applyBorder="1"/>
    <xf numFmtId="0" fontId="2" fillId="2" borderId="14" xfId="0" applyFont="1" applyFill="1" applyBorder="1"/>
    <xf numFmtId="0" fontId="2" fillId="0" borderId="12" xfId="0" applyFont="1" applyBorder="1"/>
    <xf numFmtId="0" fontId="2" fillId="2" borderId="20" xfId="0" applyFont="1" applyFill="1" applyBorder="1"/>
    <xf numFmtId="0" fontId="2" fillId="0" borderId="11" xfId="0" applyFont="1" applyFill="1" applyBorder="1"/>
    <xf numFmtId="0" fontId="2" fillId="0" borderId="12" xfId="0" applyFont="1" applyFill="1" applyBorder="1"/>
    <xf numFmtId="0" fontId="2" fillId="0" borderId="17" xfId="0" applyFont="1" applyBorder="1"/>
    <xf numFmtId="0" fontId="2" fillId="0" borderId="18" xfId="0" quotePrefix="1" applyFont="1" applyBorder="1"/>
    <xf numFmtId="0" fontId="2" fillId="0" borderId="48" xfId="0" applyFont="1" applyBorder="1"/>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xf>
    <xf numFmtId="0" fontId="0" fillId="2" borderId="6" xfId="0" applyFill="1" applyBorder="1"/>
    <xf numFmtId="0" fontId="2" fillId="0" borderId="8" xfId="0" applyFont="1" applyBorder="1" applyAlignment="1">
      <alignment horizontal="right"/>
    </xf>
    <xf numFmtId="0" fontId="0" fillId="0" borderId="0" xfId="0" applyAlignment="1">
      <alignment horizont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3" borderId="17" xfId="0" applyFill="1" applyBorder="1" applyAlignment="1">
      <alignment horizontal="center"/>
    </xf>
    <xf numFmtId="0" fontId="0" fillId="3" borderId="20" xfId="0" applyFill="1" applyBorder="1" applyAlignment="1">
      <alignment horizontal="center"/>
    </xf>
    <xf numFmtId="0" fontId="0" fillId="3" borderId="18" xfId="0" applyFill="1" applyBorder="1" applyAlignment="1">
      <alignment horizontal="center"/>
    </xf>
    <xf numFmtId="0" fontId="0" fillId="0" borderId="0" xfId="0" applyAlignment="1"/>
    <xf numFmtId="0" fontId="0" fillId="6" borderId="9" xfId="0" applyFill="1" applyBorder="1" applyAlignment="1">
      <alignment horizontal="center" vertical="center"/>
    </xf>
    <xf numFmtId="0" fontId="0" fillId="6" borderId="1" xfId="0" applyFill="1" applyBorder="1" applyAlignment="1">
      <alignment horizontal="center"/>
    </xf>
    <xf numFmtId="0" fontId="0" fillId="6" borderId="10" xfId="0" applyFill="1" applyBorder="1" applyAlignment="1">
      <alignment horizontal="center"/>
    </xf>
    <xf numFmtId="0" fontId="2" fillId="3" borderId="9" xfId="0" applyFont="1" applyFill="1" applyBorder="1" applyAlignment="1">
      <alignment horizontal="left" vertical="center" wrapText="1"/>
    </xf>
    <xf numFmtId="0" fontId="2" fillId="0" borderId="1" xfId="0" applyFont="1" applyBorder="1" applyAlignment="1">
      <alignment horizontal="left"/>
    </xf>
    <xf numFmtId="0" fontId="2" fillId="0" borderId="1" xfId="0" applyFont="1" applyFill="1" applyBorder="1" applyAlignment="1">
      <alignment horizontal="left"/>
    </xf>
    <xf numFmtId="0" fontId="2" fillId="3" borderId="13" xfId="0" applyFont="1" applyFill="1" applyBorder="1" applyAlignment="1">
      <alignment horizontal="center"/>
    </xf>
    <xf numFmtId="0" fontId="2" fillId="0" borderId="22" xfId="0" applyFont="1" applyBorder="1" applyAlignment="1">
      <alignment horizontal="center"/>
    </xf>
    <xf numFmtId="0" fontId="2" fillId="3" borderId="8" xfId="0" applyFont="1" applyFill="1" applyBorder="1" applyAlignment="1">
      <alignment horizontal="center"/>
    </xf>
    <xf numFmtId="0" fontId="1" fillId="0" borderId="0" xfId="0" applyFont="1" applyFill="1" applyBorder="1" applyAlignment="1">
      <alignment horizontal="center"/>
    </xf>
    <xf numFmtId="0" fontId="4" fillId="0" borderId="0" xfId="0" applyFont="1" applyFill="1" applyBorder="1" applyAlignment="1">
      <alignment horizontal="center"/>
    </xf>
    <xf numFmtId="0" fontId="2" fillId="0" borderId="12" xfId="0" applyFont="1" applyFill="1" applyBorder="1" applyAlignment="1"/>
    <xf numFmtId="0" fontId="2" fillId="0" borderId="0" xfId="0" applyFont="1" applyFill="1" applyBorder="1" applyAlignment="1">
      <alignment horizontal="center"/>
    </xf>
    <xf numFmtId="0" fontId="2" fillId="3" borderId="51" xfId="0" applyFont="1" applyFill="1" applyBorder="1"/>
    <xf numFmtId="0" fontId="2" fillId="3" borderId="52" xfId="0" applyFont="1" applyFill="1" applyBorder="1"/>
    <xf numFmtId="0" fontId="2" fillId="0" borderId="52" xfId="0" applyFont="1" applyBorder="1" applyAlignment="1">
      <alignment horizontal="right"/>
    </xf>
    <xf numFmtId="0" fontId="2" fillId="0" borderId="48" xfId="0" applyFont="1" applyBorder="1" applyAlignment="1">
      <alignment horizontal="right"/>
    </xf>
    <xf numFmtId="0" fontId="2" fillId="3" borderId="60" xfId="0" applyFont="1" applyFill="1" applyBorder="1"/>
    <xf numFmtId="0" fontId="5" fillId="0" borderId="0" xfId="0" applyFont="1" applyFill="1" applyBorder="1" applyAlignment="1">
      <alignment horizontal="center"/>
    </xf>
    <xf numFmtId="0" fontId="2" fillId="3" borderId="9" xfId="0" applyFont="1" applyFill="1" applyBorder="1" applyAlignment="1"/>
    <xf numFmtId="0" fontId="0" fillId="3" borderId="53" xfId="0" applyFill="1" applyBorder="1" applyAlignment="1">
      <alignment horizontal="center" vertical="center"/>
    </xf>
    <xf numFmtId="0" fontId="0" fillId="3" borderId="22" xfId="0" applyFill="1" applyBorder="1" applyAlignment="1">
      <alignment horizontal="center" vertical="center" wrapText="1"/>
    </xf>
    <xf numFmtId="0" fontId="0" fillId="3" borderId="47" xfId="0" applyFill="1" applyBorder="1" applyAlignment="1">
      <alignment horizontal="center" vertical="center"/>
    </xf>
    <xf numFmtId="0" fontId="0" fillId="3" borderId="23" xfId="0" applyFill="1" applyBorder="1" applyAlignment="1">
      <alignment horizontal="center" vertical="center" wrapText="1"/>
    </xf>
    <xf numFmtId="0" fontId="0" fillId="3" borderId="36" xfId="0" applyFill="1" applyBorder="1" applyAlignment="1">
      <alignment horizontal="center" vertical="center" wrapText="1"/>
    </xf>
    <xf numFmtId="0" fontId="0" fillId="7" borderId="20" xfId="0" applyFill="1" applyBorder="1"/>
    <xf numFmtId="0" fontId="0" fillId="5" borderId="18" xfId="0" applyFill="1" applyBorder="1"/>
    <xf numFmtId="0" fontId="0" fillId="0" borderId="0" xfId="0" applyFont="1" applyAlignment="1">
      <alignment horizontal="left" vertical="center" wrapText="1"/>
    </xf>
    <xf numFmtId="0" fontId="2" fillId="0" borderId="10" xfId="0" applyFont="1" applyBorder="1" applyAlignment="1">
      <alignment horizontal="left"/>
    </xf>
    <xf numFmtId="0" fontId="2" fillId="0" borderId="12" xfId="0" applyFont="1" applyBorder="1" applyAlignment="1">
      <alignment horizontal="left"/>
    </xf>
    <xf numFmtId="0" fontId="2" fillId="0" borderId="18" xfId="0" applyFont="1" applyBorder="1" applyAlignment="1">
      <alignment horizontal="left"/>
    </xf>
    <xf numFmtId="0" fontId="2" fillId="3" borderId="17" xfId="0" applyFont="1" applyFill="1" applyBorder="1" applyAlignment="1">
      <alignment horizontal="left"/>
    </xf>
    <xf numFmtId="0" fontId="2" fillId="3" borderId="9" xfId="0" applyFont="1" applyFill="1" applyBorder="1" applyAlignment="1">
      <alignment horizontal="left"/>
    </xf>
    <xf numFmtId="0" fontId="2" fillId="3" borderId="11" xfId="0" applyFont="1" applyFill="1" applyBorder="1" applyAlignment="1">
      <alignment horizontal="left"/>
    </xf>
    <xf numFmtId="0" fontId="5" fillId="8" borderId="21" xfId="0" applyFont="1" applyFill="1" applyBorder="1" applyAlignment="1">
      <alignment horizontal="center" vertical="center"/>
    </xf>
    <xf numFmtId="0" fontId="5" fillId="8" borderId="22"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3" fillId="3" borderId="9" xfId="0" applyFont="1" applyFill="1" applyBorder="1" applyAlignment="1">
      <alignment horizontal="left" vertical="center"/>
    </xf>
    <xf numFmtId="0" fontId="0" fillId="3" borderId="21" xfId="0" applyFill="1" applyBorder="1" applyAlignment="1">
      <alignment horizontal="center" vertical="center"/>
    </xf>
    <xf numFmtId="0" fontId="2" fillId="0" borderId="1" xfId="0" applyFont="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19"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10" xfId="0" applyFont="1" applyBorder="1" applyAlignment="1" applyProtection="1">
      <alignment horizontal="left"/>
      <protection locked="0"/>
    </xf>
    <xf numFmtId="0" fontId="2" fillId="0" borderId="26" xfId="0" applyFont="1" applyBorder="1" applyAlignment="1" applyProtection="1">
      <alignment horizontal="right"/>
      <protection locked="0"/>
    </xf>
    <xf numFmtId="0" fontId="2" fillId="0" borderId="32" xfId="0" applyFont="1" applyBorder="1" applyAlignment="1" applyProtection="1">
      <alignment horizontal="right"/>
      <protection locked="0"/>
    </xf>
    <xf numFmtId="0" fontId="2" fillId="0" borderId="26" xfId="0" applyFont="1" applyFill="1" applyBorder="1" applyAlignment="1" applyProtection="1">
      <alignment horizontal="right"/>
      <protection locked="0"/>
    </xf>
    <xf numFmtId="0" fontId="2" fillId="0" borderId="15" xfId="0" applyFont="1" applyBorder="1" applyAlignment="1" applyProtection="1">
      <alignment horizontal="right"/>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right"/>
      <protection locked="0"/>
    </xf>
    <xf numFmtId="0" fontId="2" fillId="0" borderId="10" xfId="0" applyFont="1" applyBorder="1" applyAlignment="1" applyProtection="1">
      <alignment horizontal="right"/>
      <protection locked="0"/>
    </xf>
    <xf numFmtId="0" fontId="2" fillId="0" borderId="6" xfId="0" applyFont="1" applyBorder="1" applyAlignment="1" applyProtection="1">
      <alignment horizontal="center"/>
      <protection locked="0"/>
    </xf>
    <xf numFmtId="0" fontId="2" fillId="0" borderId="6" xfId="0" applyFont="1" applyBorder="1" applyAlignment="1" applyProtection="1">
      <alignment horizontal="right"/>
      <protection locked="0"/>
    </xf>
    <xf numFmtId="0" fontId="2" fillId="0" borderId="44" xfId="0" applyFont="1" applyBorder="1" applyAlignment="1" applyProtection="1">
      <alignment horizontal="right"/>
      <protection locked="0"/>
    </xf>
    <xf numFmtId="0" fontId="2" fillId="0" borderId="20" xfId="0" applyFont="1" applyBorder="1" applyProtection="1">
      <protection locked="0"/>
    </xf>
    <xf numFmtId="0" fontId="2" fillId="0" borderId="1" xfId="0" applyFont="1" applyBorder="1" applyProtection="1">
      <protection locked="0"/>
    </xf>
    <xf numFmtId="0" fontId="2" fillId="0" borderId="14" xfId="0" applyFont="1" applyBorder="1" applyProtection="1">
      <protection locked="0"/>
    </xf>
    <xf numFmtId="0" fontId="2" fillId="0" borderId="52" xfId="0" applyFont="1" applyBorder="1" applyProtection="1">
      <protection locked="0"/>
    </xf>
    <xf numFmtId="0" fontId="0" fillId="0" borderId="20" xfId="0" applyBorder="1" applyProtection="1">
      <protection locked="0"/>
    </xf>
    <xf numFmtId="0" fontId="0" fillId="0" borderId="1" xfId="0" applyBorder="1" applyProtection="1">
      <protection locked="0"/>
    </xf>
    <xf numFmtId="0" fontId="0" fillId="0" borderId="6" xfId="0" applyBorder="1" applyProtection="1">
      <protection locked="0"/>
    </xf>
    <xf numFmtId="0" fontId="2" fillId="0" borderId="10" xfId="0" applyFont="1" applyFill="1" applyBorder="1" applyAlignment="1" applyProtection="1">
      <alignment horizontal="left"/>
      <protection locked="0"/>
    </xf>
    <xf numFmtId="0" fontId="0" fillId="7" borderId="1" xfId="0" applyFill="1" applyBorder="1" applyProtection="1">
      <protection locked="0"/>
    </xf>
    <xf numFmtId="0" fontId="0" fillId="5" borderId="1" xfId="0" applyFill="1" applyBorder="1" applyProtection="1">
      <protection locked="0"/>
    </xf>
    <xf numFmtId="0" fontId="0" fillId="7" borderId="14" xfId="0" applyFill="1" applyBorder="1" applyProtection="1">
      <protection locked="0"/>
    </xf>
    <xf numFmtId="0" fontId="0" fillId="5" borderId="14" xfId="0" applyFill="1" applyBorder="1" applyProtection="1">
      <protection locked="0"/>
    </xf>
    <xf numFmtId="0" fontId="0" fillId="0" borderId="14" xfId="0" applyBorder="1" applyProtection="1">
      <protection locked="0"/>
    </xf>
    <xf numFmtId="0" fontId="0" fillId="0" borderId="52" xfId="0" applyBorder="1" applyProtection="1">
      <protection locked="0"/>
    </xf>
    <xf numFmtId="0" fontId="0" fillId="0" borderId="2" xfId="0" applyBorder="1" applyProtection="1">
      <protection locked="0"/>
    </xf>
    <xf numFmtId="0" fontId="0" fillId="0" borderId="15" xfId="0" applyBorder="1" applyProtection="1">
      <protection locked="0"/>
    </xf>
    <xf numFmtId="0" fontId="2" fillId="0" borderId="14" xfId="0" applyFont="1" applyBorder="1" applyAlignment="1" applyProtection="1">
      <alignment horizontal="right"/>
      <protection locked="0"/>
    </xf>
    <xf numFmtId="0" fontId="0" fillId="9" borderId="28" xfId="0" applyFill="1" applyBorder="1" applyProtection="1">
      <protection locked="0"/>
    </xf>
    <xf numFmtId="0" fontId="0" fillId="9" borderId="3" xfId="0" applyFill="1" applyBorder="1" applyProtection="1">
      <protection locked="0"/>
    </xf>
    <xf numFmtId="0" fontId="0" fillId="9" borderId="33" xfId="0" applyFill="1" applyBorder="1" applyProtection="1">
      <protection locked="0"/>
    </xf>
    <xf numFmtId="0" fontId="0" fillId="9" borderId="17" xfId="0" applyFill="1" applyBorder="1"/>
    <xf numFmtId="0" fontId="0" fillId="9" borderId="51" xfId="0" applyFill="1" applyBorder="1"/>
    <xf numFmtId="0" fontId="2" fillId="3" borderId="11" xfId="0" applyFont="1" applyFill="1" applyBorder="1" applyAlignment="1">
      <alignment horizontal="left"/>
    </xf>
    <xf numFmtId="0" fontId="9" fillId="3" borderId="28" xfId="0" applyFont="1" applyFill="1" applyBorder="1" applyAlignment="1">
      <alignment horizontal="left"/>
    </xf>
    <xf numFmtId="0" fontId="9" fillId="0" borderId="20" xfId="0" applyFont="1" applyBorder="1" applyAlignment="1" applyProtection="1">
      <alignment horizontal="right"/>
      <protection locked="0"/>
    </xf>
    <xf numFmtId="0" fontId="9" fillId="3" borderId="20" xfId="0" applyFont="1" applyFill="1" applyBorder="1" applyAlignment="1">
      <alignment horizontal="left"/>
    </xf>
    <xf numFmtId="0" fontId="9" fillId="3" borderId="3" xfId="0" applyFont="1" applyFill="1" applyBorder="1" applyAlignment="1">
      <alignment horizontal="left"/>
    </xf>
    <xf numFmtId="0" fontId="9" fillId="0" borderId="1" xfId="0" applyFont="1" applyBorder="1" applyAlignment="1" applyProtection="1">
      <alignment horizontal="right"/>
      <protection locked="0"/>
    </xf>
    <xf numFmtId="0" fontId="9" fillId="3" borderId="1" xfId="0" applyFont="1" applyFill="1" applyBorder="1" applyAlignment="1">
      <alignment horizontal="left"/>
    </xf>
    <xf numFmtId="0" fontId="9" fillId="3" borderId="33" xfId="0" applyFont="1" applyFill="1" applyBorder="1" applyAlignment="1">
      <alignment horizontal="left"/>
    </xf>
    <xf numFmtId="0" fontId="9" fillId="0" borderId="14" xfId="0" applyFont="1" applyBorder="1" applyAlignment="1" applyProtection="1">
      <alignment horizontal="right"/>
      <protection locked="0"/>
    </xf>
    <xf numFmtId="0" fontId="9" fillId="3" borderId="14" xfId="0" applyFont="1" applyFill="1" applyBorder="1" applyAlignment="1">
      <alignment horizontal="left"/>
    </xf>
    <xf numFmtId="0" fontId="9" fillId="0" borderId="30" xfId="0" applyFont="1" applyBorder="1" applyAlignment="1">
      <alignment horizontal="right"/>
    </xf>
    <xf numFmtId="0" fontId="9" fillId="0" borderId="45" xfId="0" applyFont="1" applyBorder="1" applyAlignment="1">
      <alignment horizontal="right"/>
    </xf>
    <xf numFmtId="0" fontId="9" fillId="0" borderId="26" xfId="0" applyFont="1" applyBorder="1" applyAlignment="1">
      <alignment horizontal="right"/>
    </xf>
    <xf numFmtId="0" fontId="9" fillId="0" borderId="57" xfId="0" applyFont="1" applyBorder="1" applyAlignment="1">
      <alignment horizontal="right"/>
    </xf>
    <xf numFmtId="0" fontId="2" fillId="0" borderId="12" xfId="0" applyFont="1" applyBorder="1" applyAlignment="1" applyProtection="1">
      <alignment horizontal="right"/>
      <protection locked="0"/>
    </xf>
    <xf numFmtId="0" fontId="2" fillId="3" borderId="7" xfId="0" applyFont="1" applyFill="1" applyBorder="1" applyAlignment="1"/>
    <xf numFmtId="0" fontId="2" fillId="3" borderId="13" xfId="0" applyFont="1" applyFill="1" applyBorder="1" applyAlignment="1"/>
    <xf numFmtId="0" fontId="2" fillId="0" borderId="10" xfId="0" applyFont="1" applyFill="1" applyBorder="1"/>
    <xf numFmtId="0" fontId="0" fillId="0" borderId="0" xfId="0" applyFont="1" applyFill="1" applyBorder="1" applyAlignment="1">
      <alignment horizontal="left" vertical="center" wrapText="1"/>
    </xf>
    <xf numFmtId="0" fontId="0" fillId="0" borderId="0" xfId="0" applyFont="1" applyBorder="1" applyAlignment="1">
      <alignment horizontal="left" vertical="center" wrapText="1"/>
    </xf>
    <xf numFmtId="0" fontId="0" fillId="0" borderId="0" xfId="0" applyBorder="1"/>
    <xf numFmtId="0" fontId="2" fillId="0" borderId="3" xfId="0" applyFont="1" applyBorder="1" applyAlignment="1">
      <alignment horizontal="left"/>
    </xf>
    <xf numFmtId="0" fontId="2" fillId="3" borderId="14" xfId="0" applyFont="1" applyFill="1" applyBorder="1" applyAlignment="1">
      <alignment horizontal="left"/>
    </xf>
    <xf numFmtId="0" fontId="2" fillId="3" borderId="1" xfId="0" applyFont="1" applyFill="1" applyBorder="1" applyAlignment="1">
      <alignment horizontal="left"/>
    </xf>
    <xf numFmtId="0" fontId="2" fillId="0" borderId="1" xfId="0" applyFont="1" applyFill="1" applyBorder="1" applyAlignment="1" applyProtection="1">
      <alignment horizontal="left"/>
      <protection locked="0"/>
    </xf>
    <xf numFmtId="0" fontId="2" fillId="0" borderId="14" xfId="0" applyFont="1" applyBorder="1" applyAlignment="1" applyProtection="1">
      <alignment horizontal="left"/>
      <protection locked="0"/>
    </xf>
    <xf numFmtId="0" fontId="2" fillId="3" borderId="20" xfId="0" applyFont="1" applyFill="1" applyBorder="1" applyAlignment="1">
      <alignment horizontal="left"/>
    </xf>
    <xf numFmtId="0" fontId="2" fillId="0" borderId="10" xfId="0" applyFont="1" applyBorder="1" applyAlignment="1" applyProtection="1">
      <alignment horizontal="left"/>
      <protection locked="0"/>
    </xf>
    <xf numFmtId="0" fontId="2" fillId="3" borderId="4" xfId="0" applyFont="1" applyFill="1" applyBorder="1" applyAlignment="1">
      <alignment horizontal="left"/>
    </xf>
    <xf numFmtId="0" fontId="2" fillId="0" borderId="18" xfId="0" applyFont="1" applyBorder="1" applyAlignment="1" applyProtection="1">
      <alignment horizontal="left"/>
      <protection locked="0"/>
    </xf>
    <xf numFmtId="0" fontId="0" fillId="7" borderId="13" xfId="0" applyFill="1" applyBorder="1" applyProtection="1">
      <protection locked="0"/>
    </xf>
    <xf numFmtId="0" fontId="0" fillId="5" borderId="13" xfId="0" applyFill="1" applyBorder="1" applyProtection="1">
      <protection locked="0"/>
    </xf>
    <xf numFmtId="0" fontId="0" fillId="0" borderId="13" xfId="0" applyBorder="1" applyProtection="1">
      <protection locked="0"/>
    </xf>
    <xf numFmtId="0" fontId="0" fillId="0" borderId="13" xfId="0" applyBorder="1"/>
    <xf numFmtId="0" fontId="0" fillId="0" borderId="40" xfId="0" applyBorder="1" applyProtection="1">
      <protection locked="0"/>
    </xf>
    <xf numFmtId="0" fontId="0" fillId="9" borderId="7" xfId="0" applyFill="1" applyBorder="1"/>
    <xf numFmtId="0" fontId="0" fillId="7" borderId="13" xfId="0" applyFill="1" applyBorder="1"/>
    <xf numFmtId="0" fontId="0" fillId="5" borderId="8" xfId="0" applyFill="1" applyBorder="1"/>
    <xf numFmtId="0" fontId="0" fillId="7" borderId="52" xfId="0" applyFill="1" applyBorder="1"/>
    <xf numFmtId="0" fontId="0" fillId="5" borderId="48" xfId="0" applyFill="1" applyBorder="1"/>
    <xf numFmtId="0" fontId="0" fillId="9" borderId="38" xfId="0" applyFill="1" applyBorder="1" applyProtection="1">
      <protection locked="0"/>
    </xf>
    <xf numFmtId="0" fontId="2" fillId="3" borderId="28"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0" borderId="28" xfId="0" applyFont="1" applyBorder="1" applyAlignment="1">
      <alignment horizontal="left"/>
    </xf>
    <xf numFmtId="0" fontId="9" fillId="0" borderId="20" xfId="0" applyFont="1" applyFill="1" applyBorder="1" applyAlignment="1" applyProtection="1">
      <alignment horizontal="right"/>
      <protection locked="0"/>
    </xf>
    <xf numFmtId="0" fontId="9" fillId="0" borderId="1" xfId="0" applyFont="1" applyFill="1" applyBorder="1" applyAlignment="1" applyProtection="1">
      <alignment horizontal="right"/>
      <protection locked="0"/>
    </xf>
    <xf numFmtId="0" fontId="9" fillId="0" borderId="14" xfId="0" applyFont="1" applyFill="1" applyBorder="1" applyAlignment="1" applyProtection="1">
      <alignment horizontal="right"/>
      <protection locked="0"/>
    </xf>
    <xf numFmtId="0" fontId="9" fillId="0" borderId="18" xfId="0" applyFont="1" applyBorder="1" applyAlignment="1" applyProtection="1">
      <alignment horizontal="right"/>
      <protection locked="0"/>
    </xf>
    <xf numFmtId="0" fontId="9" fillId="0" borderId="10" xfId="0" applyFont="1" applyBorder="1" applyAlignment="1" applyProtection="1">
      <alignment horizontal="right"/>
      <protection locked="0"/>
    </xf>
    <xf numFmtId="0" fontId="9" fillId="0" borderId="12" xfId="0" applyFont="1" applyBorder="1" applyAlignment="1" applyProtection="1">
      <alignment horizontal="right"/>
      <protection locked="0"/>
    </xf>
    <xf numFmtId="0" fontId="0" fillId="0" borderId="0" xfId="0" applyFont="1" applyAlignment="1">
      <alignment horizontal="left" vertical="center" wrapText="1"/>
    </xf>
    <xf numFmtId="0" fontId="1" fillId="8" borderId="34" xfId="0" applyFont="1" applyFill="1" applyBorder="1" applyAlignment="1">
      <alignment horizontal="center"/>
    </xf>
    <xf numFmtId="0" fontId="1" fillId="8" borderId="35" xfId="0" applyFont="1" applyFill="1" applyBorder="1" applyAlignment="1">
      <alignment horizontal="center"/>
    </xf>
    <xf numFmtId="0" fontId="1" fillId="8" borderId="36" xfId="0" applyFont="1" applyFill="1" applyBorder="1" applyAlignment="1">
      <alignment horizontal="center"/>
    </xf>
    <xf numFmtId="0" fontId="0" fillId="10" borderId="54" xfId="0" applyFont="1" applyFill="1" applyBorder="1" applyAlignment="1">
      <alignment horizontal="left" vertical="center" wrapText="1"/>
    </xf>
    <xf numFmtId="0" fontId="0" fillId="10" borderId="49" xfId="0" applyFont="1" applyFill="1" applyBorder="1" applyAlignment="1">
      <alignment horizontal="left" vertical="center" wrapText="1"/>
    </xf>
    <xf numFmtId="0" fontId="0" fillId="10" borderId="50" xfId="0" applyFont="1" applyFill="1" applyBorder="1" applyAlignment="1">
      <alignment horizontal="left" vertical="center" wrapText="1"/>
    </xf>
    <xf numFmtId="0" fontId="0" fillId="10" borderId="55" xfId="0" applyFont="1" applyFill="1" applyBorder="1" applyAlignment="1">
      <alignment horizontal="left" vertical="center" wrapText="1"/>
    </xf>
    <xf numFmtId="0" fontId="0" fillId="10" borderId="0" xfId="0" applyFont="1" applyFill="1" applyBorder="1" applyAlignment="1">
      <alignment horizontal="left" vertical="center" wrapText="1"/>
    </xf>
    <xf numFmtId="0" fontId="0" fillId="10" borderId="56" xfId="0" applyFont="1" applyFill="1" applyBorder="1" applyAlignment="1">
      <alignment horizontal="left" vertical="center" wrapText="1"/>
    </xf>
    <xf numFmtId="0" fontId="0" fillId="0" borderId="55" xfId="0" applyFont="1" applyBorder="1" applyAlignment="1">
      <alignment horizontal="left" vertical="center" wrapText="1"/>
    </xf>
    <xf numFmtId="0" fontId="0" fillId="0" borderId="0" xfId="0" applyFont="1" applyBorder="1" applyAlignment="1">
      <alignment horizontal="left" vertical="center" wrapText="1"/>
    </xf>
    <xf numFmtId="0" fontId="0" fillId="0" borderId="56" xfId="0" applyFont="1" applyBorder="1" applyAlignment="1">
      <alignment horizontal="left" vertical="center" wrapText="1"/>
    </xf>
    <xf numFmtId="0" fontId="0" fillId="5" borderId="54" xfId="0" applyFont="1" applyFill="1" applyBorder="1" applyAlignment="1">
      <alignment horizontal="left" vertical="center" wrapText="1"/>
    </xf>
    <xf numFmtId="0" fontId="0" fillId="5" borderId="49" xfId="0" applyFont="1" applyFill="1" applyBorder="1" applyAlignment="1">
      <alignment horizontal="left" vertical="center" wrapText="1"/>
    </xf>
    <xf numFmtId="0" fontId="0" fillId="5" borderId="50" xfId="0" applyFont="1" applyFill="1" applyBorder="1" applyAlignment="1">
      <alignment horizontal="left" vertical="center" wrapText="1"/>
    </xf>
    <xf numFmtId="0" fontId="0" fillId="5" borderId="55" xfId="0" applyFont="1" applyFill="1" applyBorder="1" applyAlignment="1">
      <alignment horizontal="left" vertical="center" wrapText="1"/>
    </xf>
    <xf numFmtId="0" fontId="0" fillId="5" borderId="0" xfId="0" applyFont="1" applyFill="1" applyBorder="1" applyAlignment="1">
      <alignment horizontal="left" vertical="center" wrapText="1"/>
    </xf>
    <xf numFmtId="0" fontId="0" fillId="5" borderId="56" xfId="0" applyFont="1" applyFill="1" applyBorder="1" applyAlignment="1">
      <alignment horizontal="left" vertical="center" wrapText="1"/>
    </xf>
    <xf numFmtId="0" fontId="0" fillId="5" borderId="57" xfId="0" applyFont="1" applyFill="1" applyBorder="1" applyAlignment="1">
      <alignment horizontal="left" vertical="center" wrapText="1"/>
    </xf>
    <xf numFmtId="0" fontId="0" fillId="5" borderId="58" xfId="0" applyFont="1" applyFill="1" applyBorder="1" applyAlignment="1">
      <alignment horizontal="left" vertical="center" wrapText="1"/>
    </xf>
    <xf numFmtId="0" fontId="0" fillId="5" borderId="59"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3" borderId="54" xfId="0" applyFont="1" applyFill="1" applyBorder="1" applyAlignment="1">
      <alignment horizontal="left" vertical="center" wrapText="1"/>
    </xf>
    <xf numFmtId="0" fontId="0" fillId="3" borderId="49" xfId="0" applyFont="1" applyFill="1" applyBorder="1" applyAlignment="1">
      <alignment horizontal="left" vertical="center" wrapText="1"/>
    </xf>
    <xf numFmtId="0" fontId="0" fillId="3" borderId="50" xfId="0" applyFont="1" applyFill="1" applyBorder="1" applyAlignment="1">
      <alignment horizontal="left" vertical="center" wrapText="1"/>
    </xf>
    <xf numFmtId="0" fontId="0" fillId="3" borderId="55"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6" xfId="0" applyFont="1" applyFill="1" applyBorder="1" applyAlignment="1">
      <alignment horizontal="left" vertical="center" wrapText="1"/>
    </xf>
    <xf numFmtId="0" fontId="0" fillId="0" borderId="57" xfId="0" applyFont="1" applyBorder="1" applyAlignment="1">
      <alignment horizontal="left" vertical="center" wrapText="1"/>
    </xf>
    <xf numFmtId="0" fontId="0" fillId="0" borderId="58" xfId="0" applyFont="1" applyBorder="1" applyAlignment="1">
      <alignment horizontal="left" vertical="center" wrapText="1"/>
    </xf>
    <xf numFmtId="0" fontId="0" fillId="0" borderId="59" xfId="0" applyFont="1" applyBorder="1" applyAlignment="1">
      <alignment horizontal="left" vertical="center" wrapText="1"/>
    </xf>
    <xf numFmtId="0" fontId="0" fillId="10" borderId="57" xfId="0" applyFont="1" applyFill="1" applyBorder="1" applyAlignment="1">
      <alignment horizontal="left" vertical="center" wrapText="1"/>
    </xf>
    <xf numFmtId="0" fontId="0" fillId="10" borderId="58" xfId="0" applyFont="1" applyFill="1" applyBorder="1" applyAlignment="1">
      <alignment horizontal="left" vertical="center" wrapText="1"/>
    </xf>
    <xf numFmtId="0" fontId="0" fillId="10" borderId="59" xfId="0" applyFont="1" applyFill="1" applyBorder="1" applyAlignment="1">
      <alignment horizontal="left" vertical="center" wrapText="1"/>
    </xf>
    <xf numFmtId="0" fontId="0" fillId="3" borderId="57" xfId="0" applyFont="1" applyFill="1" applyBorder="1" applyAlignment="1">
      <alignment horizontal="left" vertical="center" wrapText="1"/>
    </xf>
    <xf numFmtId="0" fontId="0" fillId="3" borderId="58" xfId="0" applyFont="1" applyFill="1" applyBorder="1" applyAlignment="1">
      <alignment horizontal="left" vertical="center" wrapText="1"/>
    </xf>
    <xf numFmtId="0" fontId="0" fillId="3" borderId="59" xfId="0" applyFont="1" applyFill="1" applyBorder="1" applyAlignment="1">
      <alignment horizontal="left" vertical="center" wrapText="1"/>
    </xf>
    <xf numFmtId="0" fontId="2" fillId="0" borderId="9"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3" borderId="20" xfId="0" applyFont="1" applyFill="1" applyBorder="1" applyAlignment="1">
      <alignment horizontal="left"/>
    </xf>
    <xf numFmtId="0" fontId="2" fillId="3" borderId="4" xfId="0" applyFont="1" applyFill="1" applyBorder="1" applyAlignment="1">
      <alignment horizontal="left"/>
    </xf>
    <xf numFmtId="0" fontId="2" fillId="3" borderId="0" xfId="0" applyFont="1" applyFill="1" applyBorder="1" applyAlignment="1">
      <alignment horizontal="left"/>
    </xf>
    <xf numFmtId="0" fontId="2" fillId="3" borderId="2" xfId="0" applyFont="1" applyFill="1" applyBorder="1" applyAlignment="1">
      <alignment horizontal="left"/>
    </xf>
    <xf numFmtId="0" fontId="2" fillId="3" borderId="5" xfId="0" applyFont="1" applyFill="1" applyBorder="1" applyAlignment="1">
      <alignment horizontal="left"/>
    </xf>
    <xf numFmtId="0" fontId="2" fillId="3" borderId="17" xfId="0" applyFont="1" applyFill="1" applyBorder="1" applyAlignment="1"/>
    <xf numFmtId="0" fontId="2" fillId="3" borderId="20" xfId="0" applyFont="1" applyFill="1" applyBorder="1" applyAlignment="1"/>
    <xf numFmtId="0" fontId="2" fillId="3" borderId="30" xfId="0" applyFont="1" applyFill="1" applyBorder="1" applyAlignment="1">
      <alignment horizontal="left"/>
    </xf>
    <xf numFmtId="0" fontId="2" fillId="3" borderId="31" xfId="0" applyFont="1" applyFill="1" applyBorder="1" applyAlignment="1">
      <alignment horizontal="left"/>
    </xf>
    <xf numFmtId="0" fontId="2" fillId="3" borderId="38" xfId="0" applyFont="1" applyFill="1" applyBorder="1" applyAlignment="1">
      <alignment horizontal="left"/>
    </xf>
    <xf numFmtId="0" fontId="2" fillId="3" borderId="32" xfId="0" applyFont="1" applyFill="1" applyBorder="1" applyAlignment="1">
      <alignment horizontal="left"/>
    </xf>
    <xf numFmtId="0" fontId="2" fillId="3" borderId="16" xfId="0" applyFont="1" applyFill="1" applyBorder="1" applyAlignment="1">
      <alignment horizontal="left"/>
    </xf>
    <xf numFmtId="0" fontId="2" fillId="3" borderId="33" xfId="0" applyFont="1" applyFill="1" applyBorder="1" applyAlignment="1">
      <alignment horizontal="left"/>
    </xf>
    <xf numFmtId="0" fontId="2" fillId="0" borderId="35" xfId="0" applyFont="1" applyBorder="1" applyAlignment="1">
      <alignment horizontal="left"/>
    </xf>
    <xf numFmtId="0" fontId="2" fillId="0" borderId="36" xfId="0" applyFont="1" applyBorder="1" applyAlignment="1">
      <alignment horizontal="left"/>
    </xf>
    <xf numFmtId="0" fontId="2" fillId="0" borderId="17"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2" fillId="0" borderId="18" xfId="0" applyFont="1" applyBorder="1" applyAlignment="1" applyProtection="1">
      <alignment horizontal="left"/>
      <protection locked="0"/>
    </xf>
    <xf numFmtId="0" fontId="2" fillId="3" borderId="37" xfId="0" applyFont="1" applyFill="1" applyBorder="1" applyAlignment="1">
      <alignment horizontal="center"/>
    </xf>
    <xf numFmtId="0" fontId="2" fillId="3" borderId="24" xfId="0" applyFont="1" applyFill="1" applyBorder="1" applyAlignment="1">
      <alignment horizontal="center"/>
    </xf>
    <xf numFmtId="0" fontId="2" fillId="3" borderId="39" xfId="0" applyFont="1" applyFill="1" applyBorder="1" applyAlignment="1">
      <alignment horizontal="center"/>
    </xf>
    <xf numFmtId="0" fontId="2" fillId="0" borderId="5" xfId="0" applyFont="1" applyBorder="1" applyAlignment="1" applyProtection="1">
      <alignment horizontal="left"/>
      <protection locked="0"/>
    </xf>
    <xf numFmtId="0" fontId="2" fillId="0" borderId="42" xfId="0" applyFont="1" applyBorder="1" applyAlignment="1" applyProtection="1">
      <alignment horizontal="left"/>
      <protection locked="0"/>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43" xfId="0" applyFont="1" applyFill="1" applyBorder="1" applyAlignment="1">
      <alignment horizontal="center"/>
    </xf>
    <xf numFmtId="0" fontId="2" fillId="0" borderId="5"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2" fillId="0" borderId="5" xfId="0" applyFont="1" applyBorder="1" applyAlignment="1">
      <alignment horizontal="left"/>
    </xf>
    <xf numFmtId="0" fontId="2" fillId="0" borderId="42" xfId="0" applyFont="1" applyBorder="1" applyAlignment="1">
      <alignment horizontal="left"/>
    </xf>
    <xf numFmtId="0" fontId="2" fillId="0" borderId="41" xfId="0" applyFont="1" applyBorder="1" applyAlignment="1" applyProtection="1">
      <alignment horizontal="left"/>
      <protection locked="0"/>
    </xf>
    <xf numFmtId="0" fontId="2" fillId="3" borderId="17" xfId="0" applyFont="1" applyFill="1" applyBorder="1" applyAlignment="1">
      <alignment horizontal="center"/>
    </xf>
    <xf numFmtId="0" fontId="2" fillId="3" borderId="20" xfId="0" applyFont="1" applyFill="1" applyBorder="1" applyAlignment="1">
      <alignment horizontal="center"/>
    </xf>
    <xf numFmtId="0" fontId="2" fillId="3" borderId="18" xfId="0" applyFont="1" applyFill="1" applyBorder="1" applyAlignment="1">
      <alignment horizontal="center"/>
    </xf>
    <xf numFmtId="0" fontId="2" fillId="3" borderId="21" xfId="0" applyFont="1" applyFill="1" applyBorder="1" applyAlignment="1">
      <alignment horizontal="center"/>
    </xf>
    <xf numFmtId="0" fontId="2" fillId="3" borderId="22" xfId="0" applyFont="1" applyFill="1" applyBorder="1" applyAlignment="1">
      <alignment horizontal="center"/>
    </xf>
    <xf numFmtId="0" fontId="2" fillId="0" borderId="22" xfId="0" applyFont="1" applyBorder="1" applyAlignment="1">
      <alignment horizontal="center"/>
    </xf>
    <xf numFmtId="0" fontId="2" fillId="3" borderId="1" xfId="0" applyFont="1" applyFill="1" applyBorder="1" applyAlignment="1">
      <alignment horizontal="left"/>
    </xf>
    <xf numFmtId="0" fontId="2" fillId="0" borderId="13"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46"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3" borderId="26" xfId="0" applyFont="1" applyFill="1" applyBorder="1" applyAlignment="1">
      <alignment horizontal="left"/>
    </xf>
    <xf numFmtId="0" fontId="2" fillId="3" borderId="3" xfId="0" applyFont="1" applyFill="1" applyBorder="1" applyAlignment="1">
      <alignment horizontal="left"/>
    </xf>
    <xf numFmtId="0" fontId="2" fillId="0" borderId="9"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 xfId="0" applyFont="1" applyBorder="1" applyAlignment="1" applyProtection="1">
      <alignment horizontal="center"/>
      <protection locked="0"/>
    </xf>
    <xf numFmtId="0" fontId="2" fillId="0" borderId="1" xfId="0" applyFont="1" applyFill="1" applyBorder="1" applyAlignment="1" applyProtection="1">
      <alignment horizontal="center"/>
      <protection locked="0"/>
    </xf>
    <xf numFmtId="0" fontId="2" fillId="3" borderId="32" xfId="0" applyFont="1" applyFill="1" applyBorder="1" applyAlignment="1"/>
    <xf numFmtId="0" fontId="2" fillId="3" borderId="16" xfId="0" applyFont="1" applyFill="1" applyBorder="1" applyAlignment="1"/>
    <xf numFmtId="0" fontId="2" fillId="3" borderId="33" xfId="0" applyFont="1" applyFill="1" applyBorder="1" applyAlignment="1"/>
    <xf numFmtId="0" fontId="1" fillId="8" borderId="49" xfId="0" applyFont="1" applyFill="1" applyBorder="1" applyAlignment="1">
      <alignment horizontal="center"/>
    </xf>
    <xf numFmtId="0" fontId="1" fillId="8" borderId="54" xfId="0" applyFont="1" applyFill="1" applyBorder="1" applyAlignment="1">
      <alignment horizontal="center"/>
    </xf>
    <xf numFmtId="0" fontId="1" fillId="8" borderId="50" xfId="0" applyFont="1" applyFill="1" applyBorder="1" applyAlignment="1">
      <alignment horizontal="center"/>
    </xf>
    <xf numFmtId="0" fontId="2" fillId="0" borderId="30" xfId="0" applyFont="1" applyBorder="1" applyAlignment="1" applyProtection="1">
      <alignment horizontal="left"/>
      <protection locked="0"/>
    </xf>
    <xf numFmtId="0" fontId="2" fillId="0" borderId="31"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0" borderId="26" xfId="0" applyFont="1" applyBorder="1" applyAlignment="1" applyProtection="1">
      <alignment horizontal="left"/>
      <protection locked="0"/>
    </xf>
    <xf numFmtId="0" fontId="2" fillId="3" borderId="6" xfId="0" applyFont="1" applyFill="1" applyBorder="1" applyAlignment="1">
      <alignment horizontal="left"/>
    </xf>
    <xf numFmtId="0" fontId="2" fillId="3" borderId="15" xfId="0" applyFont="1" applyFill="1" applyBorder="1" applyAlignment="1"/>
    <xf numFmtId="0" fontId="2" fillId="3" borderId="14" xfId="0" applyFont="1" applyFill="1" applyBorder="1" applyAlignment="1">
      <alignment horizontal="left"/>
    </xf>
    <xf numFmtId="0" fontId="2" fillId="3" borderId="7" xfId="0" applyFont="1" applyFill="1" applyBorder="1" applyAlignment="1">
      <alignment horizontal="center"/>
    </xf>
    <xf numFmtId="0" fontId="2" fillId="3" borderId="13" xfId="0" applyFont="1" applyFill="1" applyBorder="1" applyAlignment="1">
      <alignment horizontal="center"/>
    </xf>
    <xf numFmtId="0" fontId="0" fillId="0" borderId="0" xfId="0" applyFill="1" applyAlignment="1">
      <alignment horizontal="left"/>
    </xf>
    <xf numFmtId="0" fontId="2" fillId="0" borderId="26" xfId="0" applyFont="1" applyBorder="1" applyAlignment="1">
      <alignment horizontal="left"/>
    </xf>
    <xf numFmtId="0" fontId="2" fillId="0" borderId="3" xfId="0" applyFont="1" applyBorder="1" applyAlignment="1">
      <alignment horizontal="left"/>
    </xf>
    <xf numFmtId="0" fontId="2" fillId="0" borderId="32" xfId="0" applyFont="1" applyBorder="1" applyAlignment="1">
      <alignment horizontal="left"/>
    </xf>
    <xf numFmtId="0" fontId="2" fillId="0" borderId="16" xfId="0" applyFont="1" applyBorder="1" applyAlignment="1">
      <alignment horizontal="left"/>
    </xf>
    <xf numFmtId="0" fontId="2" fillId="0" borderId="33"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2" fillId="3" borderId="26" xfId="0" applyFont="1" applyFill="1" applyBorder="1" applyAlignment="1"/>
    <xf numFmtId="0" fontId="2" fillId="3" borderId="5" xfId="0" applyFont="1" applyFill="1" applyBorder="1" applyAlignment="1"/>
    <xf numFmtId="0" fontId="2" fillId="3" borderId="3" xfId="0" applyFont="1" applyFill="1" applyBorder="1" applyAlignment="1"/>
    <xf numFmtId="0" fontId="2" fillId="0" borderId="35" xfId="0" applyFont="1" applyFill="1" applyBorder="1" applyAlignment="1">
      <alignment horizontal="center"/>
    </xf>
    <xf numFmtId="0" fontId="2" fillId="3" borderId="19" xfId="0" applyFont="1" applyFill="1" applyBorder="1" applyAlignment="1"/>
    <xf numFmtId="0" fontId="2" fillId="3" borderId="29" xfId="0" applyFont="1" applyFill="1" applyBorder="1" applyAlignment="1"/>
    <xf numFmtId="0" fontId="2" fillId="3" borderId="28" xfId="0" applyFont="1" applyFill="1" applyBorder="1" applyAlignment="1"/>
    <xf numFmtId="0" fontId="2" fillId="0" borderId="11" xfId="0" applyFont="1" applyBorder="1" applyAlignment="1">
      <alignment horizontal="left"/>
    </xf>
    <xf numFmtId="0" fontId="2" fillId="0" borderId="14" xfId="0" applyFont="1" applyBorder="1" applyAlignment="1">
      <alignment horizontal="left"/>
    </xf>
    <xf numFmtId="0" fontId="2" fillId="3" borderId="2" xfId="0" applyFont="1" applyFill="1" applyBorder="1" applyAlignment="1"/>
    <xf numFmtId="0" fontId="7" fillId="2" borderId="34" xfId="0" applyFont="1" applyFill="1" applyBorder="1" applyAlignment="1">
      <alignment horizontal="center"/>
    </xf>
    <xf numFmtId="0" fontId="7" fillId="2" borderId="35" xfId="0" applyFont="1" applyFill="1" applyBorder="1" applyAlignment="1">
      <alignment horizontal="center"/>
    </xf>
    <xf numFmtId="0" fontId="7" fillId="2" borderId="36" xfId="0" applyFont="1" applyFill="1" applyBorder="1" applyAlignment="1">
      <alignment horizontal="center"/>
    </xf>
    <xf numFmtId="0" fontId="1" fillId="8" borderId="21" xfId="0" applyFont="1" applyFill="1" applyBorder="1" applyAlignment="1">
      <alignment horizontal="center"/>
    </xf>
    <xf numFmtId="0" fontId="1" fillId="8" borderId="23" xfId="0" applyFont="1" applyFill="1" applyBorder="1" applyAlignment="1">
      <alignment horizontal="center"/>
    </xf>
    <xf numFmtId="0" fontId="2" fillId="3" borderId="17" xfId="0" applyFont="1" applyFill="1" applyBorder="1" applyAlignment="1">
      <alignment horizontal="left"/>
    </xf>
    <xf numFmtId="0" fontId="2" fillId="0" borderId="2" xfId="0" applyFont="1" applyFill="1" applyBorder="1" applyAlignment="1" applyProtection="1">
      <alignment horizontal="left"/>
      <protection locked="0"/>
    </xf>
    <xf numFmtId="0" fontId="2" fillId="0" borderId="10" xfId="0" applyFont="1" applyFill="1" applyBorder="1" applyAlignment="1" applyProtection="1">
      <alignment horizontal="left"/>
      <protection locked="0"/>
    </xf>
    <xf numFmtId="0" fontId="2" fillId="0" borderId="20" xfId="0" applyFont="1" applyFill="1" applyBorder="1" applyAlignment="1" applyProtection="1">
      <alignment horizontal="left"/>
      <protection locked="0"/>
    </xf>
    <xf numFmtId="0" fontId="2" fillId="0" borderId="18" xfId="0" applyFont="1" applyFill="1" applyBorder="1" applyAlignment="1" applyProtection="1">
      <alignment horizontal="left"/>
      <protection locked="0"/>
    </xf>
    <xf numFmtId="0" fontId="2" fillId="3" borderId="9" xfId="0" applyFont="1" applyFill="1" applyBorder="1" applyAlignment="1">
      <alignment horizontal="left"/>
    </xf>
    <xf numFmtId="0" fontId="4" fillId="0" borderId="49" xfId="0" applyFont="1" applyFill="1" applyBorder="1" applyAlignment="1">
      <alignment horizontal="center"/>
    </xf>
    <xf numFmtId="0" fontId="2" fillId="3" borderId="9" xfId="0" quotePrefix="1" applyFont="1" applyFill="1" applyBorder="1" applyAlignment="1">
      <alignment horizontal="left"/>
    </xf>
    <xf numFmtId="0" fontId="2" fillId="3" borderId="9" xfId="0" applyFont="1" applyFill="1" applyBorder="1" applyAlignment="1"/>
    <xf numFmtId="0" fontId="2" fillId="3" borderId="1" xfId="0" applyFont="1" applyFill="1" applyBorder="1" applyAlignment="1"/>
    <xf numFmtId="0" fontId="2" fillId="3" borderId="46" xfId="0" quotePrefix="1" applyFont="1" applyFill="1" applyBorder="1" applyAlignment="1"/>
    <xf numFmtId="0" fontId="2" fillId="3" borderId="6" xfId="0" applyFont="1" applyFill="1" applyBorder="1" applyAlignment="1"/>
    <xf numFmtId="0" fontId="2" fillId="3" borderId="9"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applyAlignment="1">
      <alignment horizontal="center"/>
    </xf>
    <xf numFmtId="0" fontId="2" fillId="3" borderId="11" xfId="0" quotePrefix="1" applyFont="1" applyFill="1" applyBorder="1" applyAlignment="1">
      <alignment horizontal="left"/>
    </xf>
    <xf numFmtId="0" fontId="2" fillId="3" borderId="33" xfId="0" quotePrefix="1" applyFont="1" applyFill="1" applyBorder="1" applyAlignment="1">
      <alignment horizontal="left"/>
    </xf>
    <xf numFmtId="0" fontId="2" fillId="3" borderId="14" xfId="0" quotePrefix="1" applyFont="1" applyFill="1" applyBorder="1" applyAlignment="1">
      <alignment horizontal="left"/>
    </xf>
    <xf numFmtId="0" fontId="2" fillId="3" borderId="38" xfId="0" applyFont="1" applyFill="1" applyBorder="1" applyAlignment="1">
      <alignment horizontal="center"/>
    </xf>
    <xf numFmtId="0" fontId="2" fillId="0" borderId="1" xfId="0" quotePrefix="1" applyFont="1" applyFill="1" applyBorder="1" applyAlignment="1" applyProtection="1">
      <alignment horizontal="left"/>
      <protection locked="0"/>
    </xf>
    <xf numFmtId="0" fontId="2" fillId="0" borderId="58" xfId="0" applyFont="1" applyFill="1" applyBorder="1" applyAlignment="1">
      <alignment horizontal="center"/>
    </xf>
    <xf numFmtId="0" fontId="1" fillId="0" borderId="63" xfId="0" applyFont="1" applyFill="1" applyBorder="1" applyAlignment="1">
      <alignment horizontal="center"/>
    </xf>
    <xf numFmtId="0" fontId="2" fillId="0" borderId="40" xfId="0" applyFont="1" applyBorder="1" applyAlignment="1">
      <alignment horizontal="right"/>
    </xf>
    <xf numFmtId="0" fontId="2" fillId="0" borderId="38" xfId="0" applyFont="1" applyBorder="1" applyAlignment="1">
      <alignment horizontal="right"/>
    </xf>
    <xf numFmtId="0" fontId="2" fillId="3" borderId="11" xfId="0" applyFont="1" applyFill="1" applyBorder="1" applyAlignment="1"/>
    <xf numFmtId="0" fontId="2" fillId="3" borderId="14" xfId="0" applyFont="1" applyFill="1" applyBorder="1" applyAlignment="1"/>
    <xf numFmtId="0" fontId="2" fillId="3" borderId="1" xfId="0" quotePrefix="1" applyFont="1" applyFill="1" applyBorder="1" applyAlignment="1">
      <alignment horizontal="left"/>
    </xf>
    <xf numFmtId="0" fontId="1" fillId="8" borderId="37" xfId="0" applyFont="1" applyFill="1" applyBorder="1" applyAlignment="1">
      <alignment horizontal="center"/>
    </xf>
    <xf numFmtId="0" fontId="1" fillId="8" borderId="24" xfId="0" applyFont="1" applyFill="1" applyBorder="1" applyAlignment="1">
      <alignment horizontal="center"/>
    </xf>
    <xf numFmtId="0" fontId="1" fillId="8" borderId="39" xfId="0" applyFont="1" applyFill="1" applyBorder="1" applyAlignment="1">
      <alignment horizontal="center"/>
    </xf>
    <xf numFmtId="0" fontId="2" fillId="3" borderId="7" xfId="0" applyFont="1" applyFill="1" applyBorder="1" applyAlignment="1"/>
    <xf numFmtId="0" fontId="2" fillId="3" borderId="13" xfId="0" applyFont="1" applyFill="1" applyBorder="1" applyAlignment="1"/>
    <xf numFmtId="0" fontId="2" fillId="3" borderId="9" xfId="0" quotePrefix="1" applyFont="1" applyFill="1" applyBorder="1" applyAlignment="1"/>
    <xf numFmtId="0" fontId="2" fillId="3" borderId="38" xfId="0" applyFont="1" applyFill="1" applyBorder="1" applyAlignment="1"/>
    <xf numFmtId="0" fontId="2" fillId="0" borderId="1" xfId="0" applyFont="1" applyBorder="1" applyAlignment="1" applyProtection="1">
      <alignment horizontal="right"/>
      <protection locked="0"/>
    </xf>
    <xf numFmtId="0" fontId="2" fillId="0" borderId="1" xfId="0" applyFont="1" applyFill="1" applyBorder="1" applyAlignment="1" applyProtection="1">
      <alignment horizontal="right"/>
      <protection locked="0"/>
    </xf>
    <xf numFmtId="0" fontId="2" fillId="0" borderId="10" xfId="0" applyFont="1" applyFill="1" applyBorder="1" applyAlignment="1" applyProtection="1">
      <alignment horizontal="right"/>
      <protection locked="0"/>
    </xf>
    <xf numFmtId="0" fontId="2" fillId="0" borderId="10" xfId="0" applyFont="1" applyBorder="1" applyAlignment="1" applyProtection="1">
      <alignment horizontal="right"/>
      <protection locked="0"/>
    </xf>
    <xf numFmtId="0" fontId="2" fillId="3" borderId="2" xfId="0" quotePrefix="1" applyFont="1" applyFill="1" applyBorder="1" applyAlignment="1">
      <alignment horizontal="left"/>
    </xf>
    <xf numFmtId="0" fontId="2" fillId="3" borderId="5" xfId="0" quotePrefix="1" applyFont="1" applyFill="1" applyBorder="1" applyAlignment="1">
      <alignment horizontal="left"/>
    </xf>
    <xf numFmtId="0" fontId="2" fillId="3" borderId="3" xfId="0" quotePrefix="1" applyFont="1" applyFill="1" applyBorder="1" applyAlignment="1">
      <alignment horizontal="left"/>
    </xf>
    <xf numFmtId="0" fontId="2" fillId="3" borderId="15" xfId="0" applyFont="1" applyFill="1" applyBorder="1" applyAlignment="1">
      <alignment horizontal="left"/>
    </xf>
    <xf numFmtId="0" fontId="2" fillId="0" borderId="19" xfId="0" applyFont="1" applyFill="1" applyBorder="1" applyAlignment="1" applyProtection="1">
      <alignment horizontal="left"/>
      <protection locked="0"/>
    </xf>
    <xf numFmtId="0" fontId="2" fillId="0" borderId="28" xfId="0" applyFont="1" applyFill="1" applyBorder="1" applyAlignment="1" applyProtection="1">
      <alignment horizontal="left"/>
      <protection locked="0"/>
    </xf>
    <xf numFmtId="0" fontId="2" fillId="0" borderId="15" xfId="0" applyFont="1" applyFill="1" applyBorder="1" applyAlignment="1" applyProtection="1">
      <alignment horizontal="left"/>
      <protection locked="0"/>
    </xf>
    <xf numFmtId="0" fontId="2" fillId="0" borderId="33" xfId="0" applyFont="1" applyFill="1" applyBorder="1" applyAlignment="1" applyProtection="1">
      <alignment horizontal="left"/>
      <protection locked="0"/>
    </xf>
    <xf numFmtId="0" fontId="2" fillId="0" borderId="14" xfId="0" quotePrefix="1" applyFont="1" applyFill="1" applyBorder="1" applyAlignment="1" applyProtection="1">
      <alignment horizontal="left"/>
      <protection locked="0"/>
    </xf>
    <xf numFmtId="0" fontId="2" fillId="0" borderId="12" xfId="0" quotePrefix="1" applyFont="1" applyFill="1" applyBorder="1" applyAlignment="1" applyProtection="1">
      <alignment horizontal="left"/>
      <protection locked="0"/>
    </xf>
    <xf numFmtId="0" fontId="4" fillId="0" borderId="0" xfId="0" applyFont="1" applyFill="1" applyBorder="1" applyAlignment="1">
      <alignment horizontal="center"/>
    </xf>
    <xf numFmtId="0" fontId="2" fillId="0" borderId="41" xfId="0" applyFont="1" applyBorder="1" applyAlignment="1">
      <alignment horizontal="left"/>
    </xf>
    <xf numFmtId="0" fontId="1" fillId="0" borderId="56" xfId="0" applyFont="1" applyFill="1" applyBorder="1" applyAlignment="1">
      <alignment horizontal="center"/>
    </xf>
    <xf numFmtId="0" fontId="2" fillId="0" borderId="49" xfId="0" applyFont="1" applyFill="1" applyBorder="1" applyAlignment="1">
      <alignment horizontal="center"/>
    </xf>
    <xf numFmtId="0" fontId="3" fillId="0" borderId="30" xfId="0" applyFont="1" applyFill="1" applyBorder="1" applyAlignment="1">
      <alignment horizontal="left"/>
    </xf>
    <xf numFmtId="0" fontId="3" fillId="0" borderId="31" xfId="0" applyFont="1" applyFill="1" applyBorder="1" applyAlignment="1">
      <alignment horizontal="left"/>
    </xf>
    <xf numFmtId="0" fontId="2" fillId="0" borderId="45" xfId="0" applyFont="1" applyBorder="1" applyAlignment="1">
      <alignment horizontal="left"/>
    </xf>
    <xf numFmtId="0" fontId="2" fillId="0" borderId="29" xfId="0" applyFont="1" applyBorder="1" applyAlignment="1">
      <alignment horizontal="left"/>
    </xf>
    <xf numFmtId="0" fontId="2" fillId="0" borderId="28" xfId="0" applyFont="1" applyBorder="1" applyAlignment="1">
      <alignment horizontal="left"/>
    </xf>
    <xf numFmtId="0" fontId="2" fillId="0" borderId="32" xfId="0"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3" fillId="0" borderId="29" xfId="0" applyFont="1" applyFill="1" applyBorder="1" applyAlignment="1" applyProtection="1">
      <alignment horizontal="left"/>
      <protection locked="0"/>
    </xf>
    <xf numFmtId="0" fontId="3" fillId="0" borderId="28" xfId="0" applyFont="1" applyFill="1" applyBorder="1" applyAlignment="1" applyProtection="1">
      <alignment horizontal="left"/>
      <protection locked="0"/>
    </xf>
    <xf numFmtId="0" fontId="2" fillId="3" borderId="25" xfId="0" applyFont="1" applyFill="1" applyBorder="1" applyAlignment="1"/>
    <xf numFmtId="0" fontId="2" fillId="3" borderId="27" xfId="0" applyFont="1" applyFill="1" applyBorder="1" applyAlignment="1"/>
    <xf numFmtId="0" fontId="7" fillId="2" borderId="37" xfId="0" applyFont="1" applyFill="1" applyBorder="1" applyAlignment="1">
      <alignment horizontal="center"/>
    </xf>
    <xf numFmtId="0" fontId="7" fillId="2" borderId="24" xfId="0" applyFont="1" applyFill="1" applyBorder="1" applyAlignment="1">
      <alignment horizontal="center"/>
    </xf>
    <xf numFmtId="0" fontId="7" fillId="2" borderId="39" xfId="0" applyFont="1" applyFill="1" applyBorder="1" applyAlignment="1">
      <alignment horizontal="center"/>
    </xf>
    <xf numFmtId="0" fontId="5" fillId="8" borderId="26" xfId="0" applyFont="1" applyFill="1" applyBorder="1" applyAlignment="1">
      <alignment horizontal="center"/>
    </xf>
    <xf numFmtId="0" fontId="5" fillId="8" borderId="42" xfId="0" applyFont="1" applyFill="1" applyBorder="1" applyAlignment="1">
      <alignment horizontal="center"/>
    </xf>
    <xf numFmtId="0" fontId="5" fillId="8" borderId="7" xfId="0" applyFont="1" applyFill="1" applyBorder="1" applyAlignment="1">
      <alignment horizontal="center"/>
    </xf>
    <xf numFmtId="0" fontId="5" fillId="8" borderId="8" xfId="0" applyFont="1" applyFill="1" applyBorder="1" applyAlignment="1">
      <alignment horizontal="center"/>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5" fillId="8" borderId="61" xfId="0" applyFont="1" applyFill="1" applyBorder="1" applyAlignment="1">
      <alignment horizontal="center"/>
    </xf>
    <xf numFmtId="0" fontId="5" fillId="8" borderId="62" xfId="0" applyFont="1" applyFill="1" applyBorder="1" applyAlignment="1">
      <alignment horizontal="center"/>
    </xf>
    <xf numFmtId="0" fontId="5" fillId="8" borderId="26" xfId="0" applyFont="1" applyFill="1" applyBorder="1" applyAlignment="1">
      <alignment horizontal="center" vertical="center"/>
    </xf>
    <xf numFmtId="0" fontId="5" fillId="8" borderId="42" xfId="0" applyFont="1" applyFill="1" applyBorder="1" applyAlignment="1">
      <alignment horizontal="center" vertical="center"/>
    </xf>
    <xf numFmtId="0" fontId="5" fillId="8" borderId="21" xfId="0" applyFont="1" applyFill="1" applyBorder="1" applyAlignment="1">
      <alignment horizontal="center"/>
    </xf>
    <xf numFmtId="0" fontId="5" fillId="8" borderId="23" xfId="0" applyFont="1" applyFill="1" applyBorder="1" applyAlignment="1">
      <alignment horizontal="center"/>
    </xf>
    <xf numFmtId="0" fontId="5" fillId="8" borderId="21" xfId="0" applyFont="1" applyFill="1" applyBorder="1" applyAlignment="1">
      <alignment horizontal="center" vertical="center"/>
    </xf>
    <xf numFmtId="0" fontId="5" fillId="8" borderId="23" xfId="0" applyFont="1" applyFill="1" applyBorder="1" applyAlignment="1">
      <alignment horizontal="center" vertical="center"/>
    </xf>
    <xf numFmtId="0" fontId="5" fillId="4" borderId="51" xfId="0" applyFont="1" applyFill="1" applyBorder="1" applyAlignment="1">
      <alignment horizontal="left"/>
    </xf>
    <xf numFmtId="0" fontId="5" fillId="4" borderId="52" xfId="0" applyFont="1" applyFill="1" applyBorder="1" applyAlignment="1">
      <alignment horizontal="left"/>
    </xf>
    <xf numFmtId="0" fontId="2" fillId="5" borderId="34" xfId="0" applyFont="1" applyFill="1" applyBorder="1" applyAlignment="1">
      <alignment horizontal="center" vertical="center"/>
    </xf>
    <xf numFmtId="0" fontId="2" fillId="5" borderId="53" xfId="0" applyFont="1" applyFill="1" applyBorder="1" applyAlignment="1">
      <alignment horizontal="center" vertical="center"/>
    </xf>
    <xf numFmtId="0" fontId="5" fillId="8" borderId="22" xfId="0" applyFont="1" applyFill="1" applyBorder="1" applyAlignment="1">
      <alignment horizontal="center" vertical="center"/>
    </xf>
    <xf numFmtId="0" fontId="2" fillId="3" borderId="11" xfId="0" applyFont="1" applyFill="1" applyBorder="1" applyAlignment="1">
      <alignment horizontal="left"/>
    </xf>
    <xf numFmtId="0" fontId="5" fillId="8" borderId="21" xfId="0" applyFont="1" applyFill="1" applyBorder="1" applyAlignment="1">
      <alignment horizontal="center" vertical="center" wrapText="1"/>
    </xf>
    <xf numFmtId="0" fontId="5" fillId="8" borderId="22" xfId="0" applyFont="1" applyFill="1" applyBorder="1" applyAlignment="1">
      <alignment horizontal="center" vertical="center" wrapText="1"/>
    </xf>
    <xf numFmtId="0" fontId="0" fillId="3" borderId="17" xfId="0" applyFill="1" applyBorder="1" applyAlignment="1">
      <alignment horizontal="left"/>
    </xf>
    <xf numFmtId="0" fontId="0" fillId="3" borderId="20" xfId="0" applyFill="1" applyBorder="1" applyAlignment="1">
      <alignment horizontal="left"/>
    </xf>
    <xf numFmtId="0" fontId="2" fillId="3" borderId="26" xfId="0" applyFont="1" applyFill="1" applyBorder="1" applyAlignment="1">
      <alignment horizontal="center"/>
    </xf>
    <xf numFmtId="0" fontId="2" fillId="3" borderId="5" xfId="0" applyFont="1" applyFill="1" applyBorder="1" applyAlignment="1">
      <alignment horizontal="center"/>
    </xf>
    <xf numFmtId="0" fontId="6" fillId="2" borderId="32" xfId="0" applyFont="1" applyFill="1" applyBorder="1" applyAlignment="1">
      <alignment horizontal="center"/>
    </xf>
    <xf numFmtId="0" fontId="6" fillId="2" borderId="16" xfId="0" applyFont="1" applyFill="1" applyBorder="1" applyAlignment="1">
      <alignment horizontal="center"/>
    </xf>
    <xf numFmtId="0" fontId="6" fillId="2" borderId="41" xfId="0" applyFont="1" applyFill="1" applyBorder="1" applyAlignment="1">
      <alignment horizontal="center"/>
    </xf>
    <xf numFmtId="0" fontId="5" fillId="8" borderId="47"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6" xfId="0" applyFont="1" applyFill="1" applyBorder="1" applyAlignment="1">
      <alignment horizontal="center" vertical="center"/>
    </xf>
    <xf numFmtId="0" fontId="0" fillId="3" borderId="9" xfId="0" applyFill="1" applyBorder="1" applyAlignment="1">
      <alignment horizontal="left"/>
    </xf>
    <xf numFmtId="0" fontId="0" fillId="3" borderId="1" xfId="0" applyFill="1" applyBorder="1" applyAlignment="1">
      <alignment horizontal="left"/>
    </xf>
    <xf numFmtId="0" fontId="0" fillId="3" borderId="26" xfId="0" applyFill="1" applyBorder="1" applyAlignment="1">
      <alignment horizontal="left"/>
    </xf>
    <xf numFmtId="0" fontId="0" fillId="3" borderId="3" xfId="0" applyFill="1" applyBorder="1" applyAlignment="1">
      <alignment horizontal="left"/>
    </xf>
    <xf numFmtId="0" fontId="0" fillId="0" borderId="7" xfId="0" applyBorder="1" applyAlignment="1">
      <alignment horizontal="left" wrapText="1"/>
    </xf>
    <xf numFmtId="0" fontId="0" fillId="0" borderId="13"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4" xfId="0" applyBorder="1" applyAlignment="1">
      <alignment horizontal="left" wrapText="1"/>
    </xf>
    <xf numFmtId="0" fontId="0" fillId="0" borderId="12" xfId="0" applyBorder="1" applyAlignment="1">
      <alignment horizontal="left" wrapText="1"/>
    </xf>
    <xf numFmtId="0" fontId="0" fillId="3" borderId="46" xfId="0" applyFill="1" applyBorder="1" applyAlignment="1">
      <alignment horizontal="left"/>
    </xf>
    <xf numFmtId="0" fontId="0" fillId="3" borderId="6" xfId="0" applyFill="1" applyBorder="1" applyAlignment="1">
      <alignment horizontal="left"/>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9" fillId="0" borderId="29" xfId="0" applyFont="1" applyBorder="1" applyAlignment="1" applyProtection="1">
      <alignment horizontal="left"/>
      <protection locked="0"/>
    </xf>
    <xf numFmtId="0" fontId="9" fillId="0" borderId="28" xfId="0" applyFont="1" applyBorder="1" applyAlignment="1" applyProtection="1">
      <alignment horizontal="left"/>
      <protection locked="0"/>
    </xf>
    <xf numFmtId="0" fontId="9" fillId="3" borderId="1" xfId="0" applyFont="1" applyFill="1" applyBorder="1" applyAlignment="1" applyProtection="1">
      <alignment horizontal="left"/>
      <protection locked="0"/>
    </xf>
    <xf numFmtId="0" fontId="9" fillId="0" borderId="58" xfId="0" applyFont="1" applyBorder="1" applyAlignment="1" applyProtection="1">
      <alignment horizontal="left"/>
      <protection locked="0"/>
    </xf>
    <xf numFmtId="0" fontId="9" fillId="0" borderId="60" xfId="0" applyFont="1" applyBorder="1" applyAlignment="1" applyProtection="1">
      <alignment horizontal="left"/>
      <protection locked="0"/>
    </xf>
    <xf numFmtId="0" fontId="9" fillId="3" borderId="14" xfId="0" applyFont="1" applyFill="1" applyBorder="1" applyAlignment="1" applyProtection="1">
      <alignment horizontal="left"/>
      <protection locked="0"/>
    </xf>
    <xf numFmtId="0" fontId="9" fillId="0" borderId="5" xfId="0" applyFont="1" applyBorder="1" applyAlignment="1" applyProtection="1">
      <alignment horizontal="left"/>
      <protection locked="0"/>
    </xf>
    <xf numFmtId="0" fontId="9" fillId="0" borderId="3" xfId="0" applyFont="1" applyBorder="1" applyAlignment="1" applyProtection="1">
      <alignment horizontal="left"/>
      <protection locked="0"/>
    </xf>
    <xf numFmtId="0" fontId="1" fillId="8" borderId="34" xfId="0" applyFont="1" applyFill="1" applyBorder="1" applyAlignment="1">
      <alignment horizontal="center" wrapText="1"/>
    </xf>
    <xf numFmtId="0" fontId="0" fillId="0" borderId="9" xfId="0" applyBorder="1" applyAlignment="1" applyProtection="1">
      <alignment horizontal="left"/>
      <protection locked="0"/>
    </xf>
    <xf numFmtId="0" fontId="0" fillId="0" borderId="1" xfId="0" applyBorder="1" applyAlignment="1" applyProtection="1">
      <alignment horizontal="left"/>
      <protection locked="0"/>
    </xf>
    <xf numFmtId="0" fontId="0" fillId="0" borderId="10" xfId="0" applyBorder="1" applyAlignment="1" applyProtection="1">
      <alignment horizontal="left"/>
      <protection locked="0"/>
    </xf>
    <xf numFmtId="0" fontId="0" fillId="0" borderId="7" xfId="0" applyFont="1" applyBorder="1" applyAlignment="1" applyProtection="1">
      <alignment horizontal="left"/>
      <protection locked="0"/>
    </xf>
    <xf numFmtId="0" fontId="0" fillId="0" borderId="13" xfId="0" applyFont="1" applyBorder="1" applyAlignment="1" applyProtection="1">
      <alignment horizontal="left"/>
      <protection locked="0"/>
    </xf>
    <xf numFmtId="0" fontId="0" fillId="0" borderId="8" xfId="0" applyFont="1" applyBorder="1" applyAlignment="1" applyProtection="1">
      <alignment horizontal="left"/>
      <protection locked="0"/>
    </xf>
    <xf numFmtId="0" fontId="9" fillId="0" borderId="31" xfId="0" applyFont="1" applyBorder="1" applyAlignment="1" applyProtection="1">
      <alignment horizontal="left"/>
      <protection locked="0"/>
    </xf>
    <xf numFmtId="0" fontId="9" fillId="0" borderId="38" xfId="0" applyFont="1" applyBorder="1" applyAlignment="1" applyProtection="1">
      <alignment horizontal="left"/>
      <protection locked="0"/>
    </xf>
    <xf numFmtId="0" fontId="9" fillId="3" borderId="20" xfId="0" applyFont="1" applyFill="1" applyBorder="1" applyAlignment="1" applyProtection="1">
      <alignment horizontal="left"/>
      <protection locked="0"/>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0" fillId="0" borderId="7" xfId="0" applyBorder="1" applyAlignment="1" applyProtection="1">
      <alignment horizontal="left"/>
      <protection locked="0"/>
    </xf>
    <xf numFmtId="0" fontId="0" fillId="0" borderId="13" xfId="0" applyBorder="1" applyAlignment="1" applyProtection="1">
      <alignment horizontal="left"/>
      <protection locked="0"/>
    </xf>
    <xf numFmtId="0" fontId="0" fillId="0" borderId="8" xfId="0" applyBorder="1" applyAlignment="1" applyProtection="1">
      <alignment horizontal="left"/>
      <protection locked="0"/>
    </xf>
    <xf numFmtId="0" fontId="2" fillId="0" borderId="10" xfId="0" applyFont="1" applyBorder="1" applyAlignment="1">
      <alignment horizontal="left"/>
    </xf>
    <xf numFmtId="0" fontId="2" fillId="3" borderId="7" xfId="0" applyFont="1" applyFill="1" applyBorder="1" applyAlignment="1">
      <alignment horizontal="left"/>
    </xf>
    <xf numFmtId="0" fontId="2" fillId="3" borderId="13" xfId="0" applyFont="1" applyFill="1" applyBorder="1" applyAlignment="1">
      <alignment horizontal="left"/>
    </xf>
    <xf numFmtId="0" fontId="2" fillId="0" borderId="13" xfId="0" applyFont="1" applyBorder="1" applyAlignment="1">
      <alignment horizontal="left"/>
    </xf>
    <xf numFmtId="0" fontId="2" fillId="0" borderId="8" xfId="0" applyFont="1" applyBorder="1" applyAlignment="1">
      <alignment horizontal="left"/>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23" xfId="0" applyFont="1" applyFill="1" applyBorder="1" applyAlignment="1">
      <alignment horizontal="center"/>
    </xf>
    <xf numFmtId="0" fontId="8" fillId="8" borderId="21" xfId="0" applyFont="1" applyFill="1" applyBorder="1" applyAlignment="1">
      <alignment horizontal="center"/>
    </xf>
    <xf numFmtId="0" fontId="8" fillId="8" borderId="22" xfId="0" applyFont="1" applyFill="1" applyBorder="1" applyAlignment="1">
      <alignment horizontal="center"/>
    </xf>
    <xf numFmtId="0" fontId="8" fillId="8" borderId="23" xfId="0" applyFont="1" applyFill="1" applyBorder="1" applyAlignment="1">
      <alignment horizontal="center"/>
    </xf>
    <xf numFmtId="0" fontId="2" fillId="3" borderId="52" xfId="0" applyFont="1" applyFill="1" applyBorder="1" applyAlignment="1">
      <alignment horizontal="left"/>
    </xf>
    <xf numFmtId="0" fontId="1" fillId="8" borderId="22" xfId="0" applyFont="1" applyFill="1" applyBorder="1" applyAlignment="1">
      <alignment horizontal="center"/>
    </xf>
    <xf numFmtId="0" fontId="2" fillId="0" borderId="12" xfId="0" applyFont="1" applyBorder="1" applyAlignment="1">
      <alignment horizontal="left"/>
    </xf>
    <xf numFmtId="0" fontId="2" fillId="0" borderId="47" xfId="0" applyFont="1" applyBorder="1" applyAlignment="1">
      <alignment horizontal="right"/>
    </xf>
    <xf numFmtId="0" fontId="2" fillId="0" borderId="53" xfId="0" applyFont="1" applyBorder="1" applyAlignment="1">
      <alignment horizontal="right"/>
    </xf>
    <xf numFmtId="0" fontId="0" fillId="0" borderId="54"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0" fillId="0" borderId="55" xfId="0" applyBorder="1" applyAlignment="1">
      <alignment horizontal="left" vertical="top" wrapText="1"/>
    </xf>
    <xf numFmtId="0" fontId="0" fillId="0" borderId="0"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0" fillId="0" borderId="55" xfId="0" applyBorder="1" applyAlignment="1">
      <alignment horizontal="left" vertical="center" wrapText="1"/>
    </xf>
    <xf numFmtId="0" fontId="0" fillId="0" borderId="0"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54"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10" borderId="54" xfId="0" applyFill="1" applyBorder="1" applyAlignment="1">
      <alignment horizontal="left" vertical="top" wrapText="1"/>
    </xf>
    <xf numFmtId="0" fontId="0" fillId="10" borderId="49" xfId="0" applyFill="1" applyBorder="1" applyAlignment="1">
      <alignment horizontal="left" vertical="top" wrapText="1"/>
    </xf>
    <xf numFmtId="0" fontId="0" fillId="10" borderId="50" xfId="0" applyFill="1" applyBorder="1" applyAlignment="1">
      <alignment horizontal="left" vertical="top" wrapText="1"/>
    </xf>
    <xf numFmtId="0" fontId="0" fillId="10" borderId="55" xfId="0" applyFill="1" applyBorder="1" applyAlignment="1">
      <alignment horizontal="left" vertical="top" wrapText="1"/>
    </xf>
    <xf numFmtId="0" fontId="0" fillId="10" borderId="0" xfId="0" applyFill="1" applyBorder="1" applyAlignment="1">
      <alignment horizontal="left" vertical="top" wrapText="1"/>
    </xf>
    <xf numFmtId="0" fontId="0" fillId="10" borderId="56" xfId="0" applyFill="1" applyBorder="1" applyAlignment="1">
      <alignment horizontal="left" vertical="top" wrapText="1"/>
    </xf>
    <xf numFmtId="0" fontId="0" fillId="10" borderId="57" xfId="0" applyFill="1" applyBorder="1" applyAlignment="1">
      <alignment horizontal="left" vertical="top" wrapText="1"/>
    </xf>
    <xf numFmtId="0" fontId="0" fillId="10" borderId="58" xfId="0" applyFill="1" applyBorder="1" applyAlignment="1">
      <alignment horizontal="left" vertical="top" wrapText="1"/>
    </xf>
    <xf numFmtId="0" fontId="0" fillId="10" borderId="59" xfId="0"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542708"/>
      <color rgb="FF3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dy_coldstrife/Desktop/Revised%20character%20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acter in progress"/>
      <sheetName val="Your Character"/>
    </sheetNames>
    <sheetDataSet>
      <sheetData sheetId="0">
        <row r="19">
          <cell r="B19">
            <v>0</v>
          </cell>
        </row>
        <row r="23">
          <cell r="B23">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103"/>
  <sheetViews>
    <sheetView zoomScaleNormal="100" workbookViewId="0">
      <selection activeCell="A3" sqref="A3:I5"/>
    </sheetView>
  </sheetViews>
  <sheetFormatPr defaultRowHeight="15" x14ac:dyDescent="0.25"/>
  <sheetData>
    <row r="1" spans="1:9" ht="15.75" thickBot="1" x14ac:dyDescent="0.3">
      <c r="A1" s="212" t="s">
        <v>209</v>
      </c>
      <c r="B1" s="213"/>
      <c r="C1" s="213"/>
      <c r="D1" s="213"/>
      <c r="E1" s="213"/>
      <c r="F1" s="213"/>
      <c r="G1" s="213"/>
      <c r="H1" s="213"/>
      <c r="I1" s="214"/>
    </row>
    <row r="2" spans="1:9" s="4" customFormat="1" ht="3.75" customHeight="1" x14ac:dyDescent="0.25">
      <c r="A2" s="94"/>
      <c r="B2" s="94"/>
      <c r="C2" s="94"/>
      <c r="D2" s="94"/>
      <c r="E2" s="94"/>
      <c r="F2" s="94"/>
      <c r="G2" s="94"/>
      <c r="H2" s="94"/>
      <c r="I2" s="94"/>
    </row>
    <row r="3" spans="1:9" x14ac:dyDescent="0.25">
      <c r="A3" s="211" t="s">
        <v>210</v>
      </c>
      <c r="B3" s="211"/>
      <c r="C3" s="211"/>
      <c r="D3" s="211"/>
      <c r="E3" s="211"/>
      <c r="F3" s="211"/>
      <c r="G3" s="211"/>
      <c r="H3" s="211"/>
      <c r="I3" s="211"/>
    </row>
    <row r="4" spans="1:9" x14ac:dyDescent="0.25">
      <c r="A4" s="211"/>
      <c r="B4" s="211"/>
      <c r="C4" s="211"/>
      <c r="D4" s="211"/>
      <c r="E4" s="211"/>
      <c r="F4" s="211"/>
      <c r="G4" s="211"/>
      <c r="H4" s="211"/>
      <c r="I4" s="211"/>
    </row>
    <row r="5" spans="1:9" x14ac:dyDescent="0.25">
      <c r="A5" s="211"/>
      <c r="B5" s="211"/>
      <c r="C5" s="211"/>
      <c r="D5" s="211"/>
      <c r="E5" s="211"/>
      <c r="F5" s="211"/>
      <c r="G5" s="211"/>
      <c r="H5" s="211"/>
      <c r="I5" s="211"/>
    </row>
    <row r="6" spans="1:9" s="1" customFormat="1" ht="3.75" customHeight="1" thickBot="1" x14ac:dyDescent="0.3">
      <c r="A6" s="112"/>
      <c r="B6" s="112"/>
      <c r="C6" s="112"/>
      <c r="D6" s="112"/>
      <c r="E6" s="112"/>
      <c r="F6" s="112"/>
      <c r="G6" s="112"/>
      <c r="H6" s="112"/>
      <c r="I6" s="112"/>
    </row>
    <row r="7" spans="1:9" s="1" customFormat="1" x14ac:dyDescent="0.25">
      <c r="A7" s="215" t="s">
        <v>215</v>
      </c>
      <c r="B7" s="216"/>
      <c r="C7" s="216"/>
      <c r="D7" s="216"/>
      <c r="E7" s="216"/>
      <c r="F7" s="216"/>
      <c r="G7" s="216"/>
      <c r="H7" s="216"/>
      <c r="I7" s="217"/>
    </row>
    <row r="8" spans="1:9" s="1" customFormat="1" x14ac:dyDescent="0.25">
      <c r="A8" s="218"/>
      <c r="B8" s="219"/>
      <c r="C8" s="219"/>
      <c r="D8" s="219"/>
      <c r="E8" s="219"/>
      <c r="F8" s="219"/>
      <c r="G8" s="219"/>
      <c r="H8" s="219"/>
      <c r="I8" s="220"/>
    </row>
    <row r="9" spans="1:9" s="1" customFormat="1" x14ac:dyDescent="0.25">
      <c r="A9" s="218"/>
      <c r="B9" s="219"/>
      <c r="C9" s="219"/>
      <c r="D9" s="219"/>
      <c r="E9" s="219"/>
      <c r="F9" s="219"/>
      <c r="G9" s="219"/>
      <c r="H9" s="219"/>
      <c r="I9" s="220"/>
    </row>
    <row r="10" spans="1:9" s="1" customFormat="1" x14ac:dyDescent="0.25">
      <c r="A10" s="218"/>
      <c r="B10" s="219"/>
      <c r="C10" s="219"/>
      <c r="D10" s="219"/>
      <c r="E10" s="219"/>
      <c r="F10" s="219"/>
      <c r="G10" s="219"/>
      <c r="H10" s="219"/>
      <c r="I10" s="220"/>
    </row>
    <row r="11" spans="1:9" s="1" customFormat="1" x14ac:dyDescent="0.25">
      <c r="A11" s="218"/>
      <c r="B11" s="219"/>
      <c r="C11" s="219"/>
      <c r="D11" s="219"/>
      <c r="E11" s="219"/>
      <c r="F11" s="219"/>
      <c r="G11" s="219"/>
      <c r="H11" s="219"/>
      <c r="I11" s="220"/>
    </row>
    <row r="12" spans="1:9" s="1" customFormat="1" x14ac:dyDescent="0.25">
      <c r="A12" s="218"/>
      <c r="B12" s="219"/>
      <c r="C12" s="219"/>
      <c r="D12" s="219"/>
      <c r="E12" s="219"/>
      <c r="F12" s="219"/>
      <c r="G12" s="219"/>
      <c r="H12" s="219"/>
      <c r="I12" s="220"/>
    </row>
    <row r="13" spans="1:9" s="1" customFormat="1" ht="15" customHeight="1" x14ac:dyDescent="0.25">
      <c r="A13" s="218"/>
      <c r="B13" s="219"/>
      <c r="C13" s="219"/>
      <c r="D13" s="219"/>
      <c r="E13" s="219"/>
      <c r="F13" s="219"/>
      <c r="G13" s="219"/>
      <c r="H13" s="219"/>
      <c r="I13" s="220"/>
    </row>
    <row r="14" spans="1:9" s="1" customFormat="1" ht="15" customHeight="1" x14ac:dyDescent="0.25">
      <c r="A14" s="233" t="s">
        <v>217</v>
      </c>
      <c r="B14" s="234"/>
      <c r="C14" s="234"/>
      <c r="D14" s="234"/>
      <c r="E14" s="234"/>
      <c r="F14" s="234"/>
      <c r="G14" s="234"/>
      <c r="H14" s="234"/>
      <c r="I14" s="235"/>
    </row>
    <row r="15" spans="1:9" s="1" customFormat="1" ht="15" customHeight="1" x14ac:dyDescent="0.25">
      <c r="A15" s="233"/>
      <c r="B15" s="234"/>
      <c r="C15" s="234"/>
      <c r="D15" s="234"/>
      <c r="E15" s="234"/>
      <c r="F15" s="234"/>
      <c r="G15" s="234"/>
      <c r="H15" s="234"/>
      <c r="I15" s="235"/>
    </row>
    <row r="16" spans="1:9" s="1" customFormat="1" ht="15" customHeight="1" x14ac:dyDescent="0.25">
      <c r="A16" s="233"/>
      <c r="B16" s="234"/>
      <c r="C16" s="234"/>
      <c r="D16" s="234"/>
      <c r="E16" s="234"/>
      <c r="F16" s="234"/>
      <c r="G16" s="234"/>
      <c r="H16" s="234"/>
      <c r="I16" s="235"/>
    </row>
    <row r="17" spans="1:9" s="1" customFormat="1" ht="15" customHeight="1" x14ac:dyDescent="0.25">
      <c r="A17" s="233"/>
      <c r="B17" s="234"/>
      <c r="C17" s="234"/>
      <c r="D17" s="234"/>
      <c r="E17" s="234"/>
      <c r="F17" s="234"/>
      <c r="G17" s="234"/>
      <c r="H17" s="234"/>
      <c r="I17" s="235"/>
    </row>
    <row r="18" spans="1:9" s="1" customFormat="1" ht="15" customHeight="1" x14ac:dyDescent="0.25">
      <c r="A18" s="233"/>
      <c r="B18" s="234"/>
      <c r="C18" s="234"/>
      <c r="D18" s="234"/>
      <c r="E18" s="234"/>
      <c r="F18" s="234"/>
      <c r="G18" s="234"/>
      <c r="H18" s="234"/>
      <c r="I18" s="235"/>
    </row>
    <row r="19" spans="1:9" s="1" customFormat="1" ht="15" customHeight="1" x14ac:dyDescent="0.25">
      <c r="A19" s="233"/>
      <c r="B19" s="234"/>
      <c r="C19" s="234"/>
      <c r="D19" s="234"/>
      <c r="E19" s="234"/>
      <c r="F19" s="234"/>
      <c r="G19" s="234"/>
      <c r="H19" s="234"/>
      <c r="I19" s="235"/>
    </row>
    <row r="20" spans="1:9" s="1" customFormat="1" ht="15" customHeight="1" thickBot="1" x14ac:dyDescent="0.3">
      <c r="A20" s="236"/>
      <c r="B20" s="237"/>
      <c r="C20" s="237"/>
      <c r="D20" s="237"/>
      <c r="E20" s="237"/>
      <c r="F20" s="237"/>
      <c r="G20" s="237"/>
      <c r="H20" s="237"/>
      <c r="I20" s="238"/>
    </row>
    <row r="21" spans="1:9" s="4" customFormat="1" ht="3.75" customHeight="1" thickBot="1" x14ac:dyDescent="0.3">
      <c r="A21" s="179"/>
      <c r="B21" s="179"/>
      <c r="C21" s="179"/>
      <c r="D21" s="179"/>
      <c r="E21" s="179"/>
      <c r="F21" s="179"/>
      <c r="G21" s="179"/>
      <c r="H21" s="179"/>
      <c r="I21" s="179"/>
    </row>
    <row r="22" spans="1:9" s="1" customFormat="1" ht="15" customHeight="1" x14ac:dyDescent="0.25">
      <c r="A22" s="239" t="s">
        <v>216</v>
      </c>
      <c r="B22" s="240"/>
      <c r="C22" s="240"/>
      <c r="D22" s="240"/>
      <c r="E22" s="240"/>
      <c r="F22" s="240"/>
      <c r="G22" s="240"/>
      <c r="H22" s="240"/>
      <c r="I22" s="241"/>
    </row>
    <row r="23" spans="1:9" x14ac:dyDescent="0.25">
      <c r="A23" s="242"/>
      <c r="B23" s="243"/>
      <c r="C23" s="243"/>
      <c r="D23" s="243"/>
      <c r="E23" s="243"/>
      <c r="F23" s="243"/>
      <c r="G23" s="243"/>
      <c r="H23" s="243"/>
      <c r="I23" s="244"/>
    </row>
    <row r="24" spans="1:9" x14ac:dyDescent="0.25">
      <c r="A24" s="242"/>
      <c r="B24" s="243"/>
      <c r="C24" s="243"/>
      <c r="D24" s="243"/>
      <c r="E24" s="243"/>
      <c r="F24" s="243"/>
      <c r="G24" s="243"/>
      <c r="H24" s="243"/>
      <c r="I24" s="244"/>
    </row>
    <row r="25" spans="1:9" x14ac:dyDescent="0.25">
      <c r="A25" s="242"/>
      <c r="B25" s="243"/>
      <c r="C25" s="243"/>
      <c r="D25" s="243"/>
      <c r="E25" s="243"/>
      <c r="F25" s="243"/>
      <c r="G25" s="243"/>
      <c r="H25" s="243"/>
      <c r="I25" s="244"/>
    </row>
    <row r="26" spans="1:9" x14ac:dyDescent="0.25">
      <c r="A26" s="242"/>
      <c r="B26" s="243"/>
      <c r="C26" s="243"/>
      <c r="D26" s="243"/>
      <c r="E26" s="243"/>
      <c r="F26" s="243"/>
      <c r="G26" s="243"/>
      <c r="H26" s="243"/>
      <c r="I26" s="244"/>
    </row>
    <row r="27" spans="1:9" x14ac:dyDescent="0.25">
      <c r="A27" s="242"/>
      <c r="B27" s="243"/>
      <c r="C27" s="243"/>
      <c r="D27" s="243"/>
      <c r="E27" s="243"/>
      <c r="F27" s="243"/>
      <c r="G27" s="243"/>
      <c r="H27" s="243"/>
      <c r="I27" s="244"/>
    </row>
    <row r="28" spans="1:9" x14ac:dyDescent="0.25">
      <c r="A28" s="242"/>
      <c r="B28" s="243"/>
      <c r="C28" s="243"/>
      <c r="D28" s="243"/>
      <c r="E28" s="243"/>
      <c r="F28" s="243"/>
      <c r="G28" s="243"/>
      <c r="H28" s="243"/>
      <c r="I28" s="244"/>
    </row>
    <row r="29" spans="1:9" x14ac:dyDescent="0.25">
      <c r="A29" s="242"/>
      <c r="B29" s="243"/>
      <c r="C29" s="243"/>
      <c r="D29" s="243"/>
      <c r="E29" s="243"/>
      <c r="F29" s="243"/>
      <c r="G29" s="243"/>
      <c r="H29" s="243"/>
      <c r="I29" s="244"/>
    </row>
    <row r="30" spans="1:9" s="1" customFormat="1" x14ac:dyDescent="0.25">
      <c r="A30" s="242"/>
      <c r="B30" s="243"/>
      <c r="C30" s="243"/>
      <c r="D30" s="243"/>
      <c r="E30" s="243"/>
      <c r="F30" s="243"/>
      <c r="G30" s="243"/>
      <c r="H30" s="243"/>
      <c r="I30" s="244"/>
    </row>
    <row r="31" spans="1:9" s="1" customFormat="1" x14ac:dyDescent="0.25">
      <c r="A31" s="242"/>
      <c r="B31" s="243"/>
      <c r="C31" s="243"/>
      <c r="D31" s="243"/>
      <c r="E31" s="243"/>
      <c r="F31" s="243"/>
      <c r="G31" s="243"/>
      <c r="H31" s="243"/>
      <c r="I31" s="244"/>
    </row>
    <row r="32" spans="1:9" s="1" customFormat="1" x14ac:dyDescent="0.25">
      <c r="A32" s="242"/>
      <c r="B32" s="243"/>
      <c r="C32" s="243"/>
      <c r="D32" s="243"/>
      <c r="E32" s="243"/>
      <c r="F32" s="243"/>
      <c r="G32" s="243"/>
      <c r="H32" s="243"/>
      <c r="I32" s="244"/>
    </row>
    <row r="33" spans="1:9" ht="15" customHeight="1" x14ac:dyDescent="0.25">
      <c r="A33" s="242"/>
      <c r="B33" s="243"/>
      <c r="C33" s="243"/>
      <c r="D33" s="243"/>
      <c r="E33" s="243"/>
      <c r="F33" s="243"/>
      <c r="G33" s="243"/>
      <c r="H33" s="243"/>
      <c r="I33" s="244"/>
    </row>
    <row r="34" spans="1:9" s="1" customFormat="1" ht="15" customHeight="1" x14ac:dyDescent="0.25">
      <c r="A34" s="221" t="s">
        <v>218</v>
      </c>
      <c r="B34" s="222"/>
      <c r="C34" s="222"/>
      <c r="D34" s="222"/>
      <c r="E34" s="222"/>
      <c r="F34" s="222"/>
      <c r="G34" s="222"/>
      <c r="H34" s="222"/>
      <c r="I34" s="223"/>
    </row>
    <row r="35" spans="1:9" s="1" customFormat="1" x14ac:dyDescent="0.25">
      <c r="A35" s="221"/>
      <c r="B35" s="222"/>
      <c r="C35" s="222"/>
      <c r="D35" s="222"/>
      <c r="E35" s="222"/>
      <c r="F35" s="222"/>
      <c r="G35" s="222"/>
      <c r="H35" s="222"/>
      <c r="I35" s="223"/>
    </row>
    <row r="36" spans="1:9" s="1" customFormat="1" ht="15" customHeight="1" x14ac:dyDescent="0.25">
      <c r="A36" s="221"/>
      <c r="B36" s="222"/>
      <c r="C36" s="222"/>
      <c r="D36" s="222"/>
      <c r="E36" s="222"/>
      <c r="F36" s="222"/>
      <c r="G36" s="222"/>
      <c r="H36" s="222"/>
      <c r="I36" s="223"/>
    </row>
    <row r="37" spans="1:9" s="1" customFormat="1" ht="15" customHeight="1" x14ac:dyDescent="0.25">
      <c r="A37" s="221"/>
      <c r="B37" s="222"/>
      <c r="C37" s="222"/>
      <c r="D37" s="222"/>
      <c r="E37" s="222"/>
      <c r="F37" s="222"/>
      <c r="G37" s="222"/>
      <c r="H37" s="222"/>
      <c r="I37" s="223"/>
    </row>
    <row r="38" spans="1:9" s="1" customFormat="1" ht="15" customHeight="1" x14ac:dyDescent="0.25">
      <c r="A38" s="221"/>
      <c r="B38" s="222"/>
      <c r="C38" s="222"/>
      <c r="D38" s="222"/>
      <c r="E38" s="222"/>
      <c r="F38" s="222"/>
      <c r="G38" s="222"/>
      <c r="H38" s="222"/>
      <c r="I38" s="223"/>
    </row>
    <row r="39" spans="1:9" s="1" customFormat="1" ht="15" customHeight="1" x14ac:dyDescent="0.25">
      <c r="A39" s="221"/>
      <c r="B39" s="222"/>
      <c r="C39" s="222"/>
      <c r="D39" s="222"/>
      <c r="E39" s="222"/>
      <c r="F39" s="222"/>
      <c r="G39" s="222"/>
      <c r="H39" s="222"/>
      <c r="I39" s="223"/>
    </row>
    <row r="40" spans="1:9" ht="15" customHeight="1" x14ac:dyDescent="0.25">
      <c r="A40" s="221" t="s">
        <v>226</v>
      </c>
      <c r="B40" s="222"/>
      <c r="C40" s="222"/>
      <c r="D40" s="222"/>
      <c r="E40" s="222"/>
      <c r="F40" s="222"/>
      <c r="G40" s="222"/>
      <c r="H40" s="222"/>
      <c r="I40" s="223"/>
    </row>
    <row r="41" spans="1:9" x14ac:dyDescent="0.25">
      <c r="A41" s="221"/>
      <c r="B41" s="222"/>
      <c r="C41" s="222"/>
      <c r="D41" s="222"/>
      <c r="E41" s="222"/>
      <c r="F41" s="222"/>
      <c r="G41" s="222"/>
      <c r="H41" s="222"/>
      <c r="I41" s="223"/>
    </row>
    <row r="42" spans="1:9" x14ac:dyDescent="0.25">
      <c r="A42" s="221"/>
      <c r="B42" s="222"/>
      <c r="C42" s="222"/>
      <c r="D42" s="222"/>
      <c r="E42" s="222"/>
      <c r="F42" s="222"/>
      <c r="G42" s="222"/>
      <c r="H42" s="222"/>
      <c r="I42" s="223"/>
    </row>
    <row r="43" spans="1:9" x14ac:dyDescent="0.25">
      <c r="A43" s="221"/>
      <c r="B43" s="222"/>
      <c r="C43" s="222"/>
      <c r="D43" s="222"/>
      <c r="E43" s="222"/>
      <c r="F43" s="222"/>
      <c r="G43" s="222"/>
      <c r="H43" s="222"/>
      <c r="I43" s="223"/>
    </row>
    <row r="44" spans="1:9" s="1" customFormat="1" x14ac:dyDescent="0.25">
      <c r="A44" s="221"/>
      <c r="B44" s="222"/>
      <c r="C44" s="222"/>
      <c r="D44" s="222"/>
      <c r="E44" s="222"/>
      <c r="F44" s="222"/>
      <c r="G44" s="222"/>
      <c r="H44" s="222"/>
      <c r="I44" s="223"/>
    </row>
    <row r="45" spans="1:9" s="1" customFormat="1" x14ac:dyDescent="0.25">
      <c r="A45" s="221"/>
      <c r="B45" s="222"/>
      <c r="C45" s="222"/>
      <c r="D45" s="222"/>
      <c r="E45" s="222"/>
      <c r="F45" s="222"/>
      <c r="G45" s="222"/>
      <c r="H45" s="222"/>
      <c r="I45" s="223"/>
    </row>
    <row r="46" spans="1:9" ht="15" customHeight="1" thickBot="1" x14ac:dyDescent="0.3">
      <c r="A46" s="245"/>
      <c r="B46" s="246"/>
      <c r="C46" s="246"/>
      <c r="D46" s="246"/>
      <c r="E46" s="246"/>
      <c r="F46" s="246"/>
      <c r="G46" s="246"/>
      <c r="H46" s="246"/>
      <c r="I46" s="247"/>
    </row>
    <row r="47" spans="1:9" s="1" customFormat="1" ht="3.75" customHeight="1" thickBot="1" x14ac:dyDescent="0.3">
      <c r="A47" s="180"/>
      <c r="B47" s="180"/>
      <c r="C47" s="180"/>
      <c r="D47" s="180"/>
      <c r="E47" s="180"/>
      <c r="F47" s="180"/>
      <c r="G47" s="180"/>
      <c r="H47" s="180"/>
      <c r="I47" s="180"/>
    </row>
    <row r="48" spans="1:9" ht="15" customHeight="1" x14ac:dyDescent="0.25">
      <c r="A48" s="239" t="s">
        <v>219</v>
      </c>
      <c r="B48" s="240"/>
      <c r="C48" s="240"/>
      <c r="D48" s="240"/>
      <c r="E48" s="240"/>
      <c r="F48" s="240"/>
      <c r="G48" s="240"/>
      <c r="H48" s="240"/>
      <c r="I48" s="241"/>
    </row>
    <row r="49" spans="1:9" x14ac:dyDescent="0.25">
      <c r="A49" s="242"/>
      <c r="B49" s="243"/>
      <c r="C49" s="243"/>
      <c r="D49" s="243"/>
      <c r="E49" s="243"/>
      <c r="F49" s="243"/>
      <c r="G49" s="243"/>
      <c r="H49" s="243"/>
      <c r="I49" s="244"/>
    </row>
    <row r="50" spans="1:9" x14ac:dyDescent="0.25">
      <c r="A50" s="242"/>
      <c r="B50" s="243"/>
      <c r="C50" s="243"/>
      <c r="D50" s="243"/>
      <c r="E50" s="243"/>
      <c r="F50" s="243"/>
      <c r="G50" s="243"/>
      <c r="H50" s="243"/>
      <c r="I50" s="244"/>
    </row>
    <row r="51" spans="1:9" x14ac:dyDescent="0.25">
      <c r="A51" s="242"/>
      <c r="B51" s="243"/>
      <c r="C51" s="243"/>
      <c r="D51" s="243"/>
      <c r="E51" s="243"/>
      <c r="F51" s="243"/>
      <c r="G51" s="243"/>
      <c r="H51" s="243"/>
      <c r="I51" s="244"/>
    </row>
    <row r="52" spans="1:9" x14ac:dyDescent="0.25">
      <c r="A52" s="242"/>
      <c r="B52" s="243"/>
      <c r="C52" s="243"/>
      <c r="D52" s="243"/>
      <c r="E52" s="243"/>
      <c r="F52" s="243"/>
      <c r="G52" s="243"/>
      <c r="H52" s="243"/>
      <c r="I52" s="244"/>
    </row>
    <row r="53" spans="1:9" s="1" customFormat="1" x14ac:dyDescent="0.25">
      <c r="A53" s="242"/>
      <c r="B53" s="243"/>
      <c r="C53" s="243"/>
      <c r="D53" s="243"/>
      <c r="E53" s="243"/>
      <c r="F53" s="243"/>
      <c r="G53" s="243"/>
      <c r="H53" s="243"/>
      <c r="I53" s="244"/>
    </row>
    <row r="54" spans="1:9" s="1" customFormat="1" x14ac:dyDescent="0.25">
      <c r="A54" s="242"/>
      <c r="B54" s="243"/>
      <c r="C54" s="243"/>
      <c r="D54" s="243"/>
      <c r="E54" s="243"/>
      <c r="F54" s="243"/>
      <c r="G54" s="243"/>
      <c r="H54" s="243"/>
      <c r="I54" s="244"/>
    </row>
    <row r="55" spans="1:9" x14ac:dyDescent="0.25">
      <c r="A55" s="242"/>
      <c r="B55" s="243"/>
      <c r="C55" s="243"/>
      <c r="D55" s="243"/>
      <c r="E55" s="243"/>
      <c r="F55" s="243"/>
      <c r="G55" s="243"/>
      <c r="H55" s="243"/>
      <c r="I55" s="244"/>
    </row>
    <row r="56" spans="1:9" s="1" customFormat="1" ht="15" customHeight="1" x14ac:dyDescent="0.25">
      <c r="A56" s="221" t="s">
        <v>227</v>
      </c>
      <c r="B56" s="222"/>
      <c r="C56" s="222"/>
      <c r="D56" s="222"/>
      <c r="E56" s="222"/>
      <c r="F56" s="222"/>
      <c r="G56" s="222"/>
      <c r="H56" s="222"/>
      <c r="I56" s="223"/>
    </row>
    <row r="57" spans="1:9" s="1" customFormat="1" ht="15" customHeight="1" x14ac:dyDescent="0.25">
      <c r="A57" s="221"/>
      <c r="B57" s="222"/>
      <c r="C57" s="222"/>
      <c r="D57" s="222"/>
      <c r="E57" s="222"/>
      <c r="F57" s="222"/>
      <c r="G57" s="222"/>
      <c r="H57" s="222"/>
      <c r="I57" s="223"/>
    </row>
    <row r="58" spans="1:9" s="1" customFormat="1" ht="15" customHeight="1" x14ac:dyDescent="0.25">
      <c r="A58" s="221"/>
      <c r="B58" s="222"/>
      <c r="C58" s="222"/>
      <c r="D58" s="222"/>
      <c r="E58" s="222"/>
      <c r="F58" s="222"/>
      <c r="G58" s="222"/>
      <c r="H58" s="222"/>
      <c r="I58" s="223"/>
    </row>
    <row r="59" spans="1:9" s="1" customFormat="1" ht="15" customHeight="1" x14ac:dyDescent="0.25">
      <c r="A59" s="221"/>
      <c r="B59" s="222"/>
      <c r="C59" s="222"/>
      <c r="D59" s="222"/>
      <c r="E59" s="222"/>
      <c r="F59" s="222"/>
      <c r="G59" s="222"/>
      <c r="H59" s="222"/>
      <c r="I59" s="223"/>
    </row>
    <row r="60" spans="1:9" s="1" customFormat="1" ht="15" customHeight="1" x14ac:dyDescent="0.25">
      <c r="A60" s="221"/>
      <c r="B60" s="222"/>
      <c r="C60" s="222"/>
      <c r="D60" s="222"/>
      <c r="E60" s="222"/>
      <c r="F60" s="222"/>
      <c r="G60" s="222"/>
      <c r="H60" s="222"/>
      <c r="I60" s="223"/>
    </row>
    <row r="61" spans="1:9" s="1" customFormat="1" ht="15" customHeight="1" x14ac:dyDescent="0.25">
      <c r="A61" s="221"/>
      <c r="B61" s="222"/>
      <c r="C61" s="222"/>
      <c r="D61" s="222"/>
      <c r="E61" s="222"/>
      <c r="F61" s="222"/>
      <c r="G61" s="222"/>
      <c r="H61" s="222"/>
      <c r="I61" s="223"/>
    </row>
    <row r="62" spans="1:9" s="1" customFormat="1" ht="15" customHeight="1" x14ac:dyDescent="0.25">
      <c r="A62" s="221"/>
      <c r="B62" s="222"/>
      <c r="C62" s="222"/>
      <c r="D62" s="222"/>
      <c r="E62" s="222"/>
      <c r="F62" s="222"/>
      <c r="G62" s="222"/>
      <c r="H62" s="222"/>
      <c r="I62" s="223"/>
    </row>
    <row r="63" spans="1:9" s="1" customFormat="1" ht="15" customHeight="1" x14ac:dyDescent="0.25">
      <c r="A63" s="221"/>
      <c r="B63" s="222"/>
      <c r="C63" s="222"/>
      <c r="D63" s="222"/>
      <c r="E63" s="222"/>
      <c r="F63" s="222"/>
      <c r="G63" s="222"/>
      <c r="H63" s="222"/>
      <c r="I63" s="223"/>
    </row>
    <row r="64" spans="1:9" s="1" customFormat="1" ht="15" customHeight="1" x14ac:dyDescent="0.25">
      <c r="A64" s="221"/>
      <c r="B64" s="222"/>
      <c r="C64" s="222"/>
      <c r="D64" s="222"/>
      <c r="E64" s="222"/>
      <c r="F64" s="222"/>
      <c r="G64" s="222"/>
      <c r="H64" s="222"/>
      <c r="I64" s="223"/>
    </row>
    <row r="65" spans="1:9" s="1" customFormat="1" ht="15" customHeight="1" x14ac:dyDescent="0.25">
      <c r="A65" s="221"/>
      <c r="B65" s="222"/>
      <c r="C65" s="222"/>
      <c r="D65" s="222"/>
      <c r="E65" s="222"/>
      <c r="F65" s="222"/>
      <c r="G65" s="222"/>
      <c r="H65" s="222"/>
      <c r="I65" s="223"/>
    </row>
    <row r="66" spans="1:9" s="1" customFormat="1" ht="15" customHeight="1" x14ac:dyDescent="0.25">
      <c r="A66" s="221"/>
      <c r="B66" s="222"/>
      <c r="C66" s="222"/>
      <c r="D66" s="222"/>
      <c r="E66" s="222"/>
      <c r="F66" s="222"/>
      <c r="G66" s="222"/>
      <c r="H66" s="222"/>
      <c r="I66" s="223"/>
    </row>
    <row r="67" spans="1:9" ht="15" customHeight="1" x14ac:dyDescent="0.25">
      <c r="A67" s="221" t="s">
        <v>220</v>
      </c>
      <c r="B67" s="222"/>
      <c r="C67" s="222"/>
      <c r="D67" s="222"/>
      <c r="E67" s="222"/>
      <c r="F67" s="222"/>
      <c r="G67" s="222"/>
      <c r="H67" s="222"/>
      <c r="I67" s="223"/>
    </row>
    <row r="68" spans="1:9" x14ac:dyDescent="0.25">
      <c r="A68" s="221"/>
      <c r="B68" s="222"/>
      <c r="C68" s="222"/>
      <c r="D68" s="222"/>
      <c r="E68" s="222"/>
      <c r="F68" s="222"/>
      <c r="G68" s="222"/>
      <c r="H68" s="222"/>
      <c r="I68" s="223"/>
    </row>
    <row r="69" spans="1:9" s="1" customFormat="1" x14ac:dyDescent="0.25">
      <c r="A69" s="221"/>
      <c r="B69" s="222"/>
      <c r="C69" s="222"/>
      <c r="D69" s="222"/>
      <c r="E69" s="222"/>
      <c r="F69" s="222"/>
      <c r="G69" s="222"/>
      <c r="H69" s="222"/>
      <c r="I69" s="223"/>
    </row>
    <row r="70" spans="1:9" s="1" customFormat="1" x14ac:dyDescent="0.25">
      <c r="A70" s="221"/>
      <c r="B70" s="222"/>
      <c r="C70" s="222"/>
      <c r="D70" s="222"/>
      <c r="E70" s="222"/>
      <c r="F70" s="222"/>
      <c r="G70" s="222"/>
      <c r="H70" s="222"/>
      <c r="I70" s="223"/>
    </row>
    <row r="71" spans="1:9" s="1" customFormat="1" x14ac:dyDescent="0.25">
      <c r="A71" s="221"/>
      <c r="B71" s="222"/>
      <c r="C71" s="222"/>
      <c r="D71" s="222"/>
      <c r="E71" s="222"/>
      <c r="F71" s="222"/>
      <c r="G71" s="222"/>
      <c r="H71" s="222"/>
      <c r="I71" s="223"/>
    </row>
    <row r="72" spans="1:9" ht="15" customHeight="1" x14ac:dyDescent="0.25">
      <c r="A72" s="221"/>
      <c r="B72" s="222"/>
      <c r="C72" s="222"/>
      <c r="D72" s="222"/>
      <c r="E72" s="222"/>
      <c r="F72" s="222"/>
      <c r="G72" s="222"/>
      <c r="H72" s="222"/>
      <c r="I72" s="223"/>
    </row>
    <row r="73" spans="1:9" s="1" customFormat="1" ht="15" customHeight="1" x14ac:dyDescent="0.25">
      <c r="A73" s="221" t="s">
        <v>221</v>
      </c>
      <c r="B73" s="222"/>
      <c r="C73" s="222"/>
      <c r="D73" s="222"/>
      <c r="E73" s="222"/>
      <c r="F73" s="222"/>
      <c r="G73" s="222"/>
      <c r="H73" s="222"/>
      <c r="I73" s="223"/>
    </row>
    <row r="74" spans="1:9" s="1" customFormat="1" ht="15" customHeight="1" x14ac:dyDescent="0.25">
      <c r="A74" s="221"/>
      <c r="B74" s="222"/>
      <c r="C74" s="222"/>
      <c r="D74" s="222"/>
      <c r="E74" s="222"/>
      <c r="F74" s="222"/>
      <c r="G74" s="222"/>
      <c r="H74" s="222"/>
      <c r="I74" s="223"/>
    </row>
    <row r="75" spans="1:9" s="1" customFormat="1" ht="15" customHeight="1" x14ac:dyDescent="0.25">
      <c r="A75" s="221"/>
      <c r="B75" s="222"/>
      <c r="C75" s="222"/>
      <c r="D75" s="222"/>
      <c r="E75" s="222"/>
      <c r="F75" s="222"/>
      <c r="G75" s="222"/>
      <c r="H75" s="222"/>
      <c r="I75" s="223"/>
    </row>
    <row r="76" spans="1:9" s="1" customFormat="1" ht="15" customHeight="1" x14ac:dyDescent="0.25">
      <c r="A76" s="221"/>
      <c r="B76" s="222"/>
      <c r="C76" s="222"/>
      <c r="D76" s="222"/>
      <c r="E76" s="222"/>
      <c r="F76" s="222"/>
      <c r="G76" s="222"/>
      <c r="H76" s="222"/>
      <c r="I76" s="223"/>
    </row>
    <row r="77" spans="1:9" s="1" customFormat="1" ht="15" customHeight="1" x14ac:dyDescent="0.25">
      <c r="A77" s="221"/>
      <c r="B77" s="222"/>
      <c r="C77" s="222"/>
      <c r="D77" s="222"/>
      <c r="E77" s="222"/>
      <c r="F77" s="222"/>
      <c r="G77" s="222"/>
      <c r="H77" s="222"/>
      <c r="I77" s="223"/>
    </row>
    <row r="78" spans="1:9" s="1" customFormat="1" x14ac:dyDescent="0.25">
      <c r="A78" s="221" t="s">
        <v>222</v>
      </c>
      <c r="B78" s="222"/>
      <c r="C78" s="222"/>
      <c r="D78" s="222"/>
      <c r="E78" s="222"/>
      <c r="F78" s="222"/>
      <c r="G78" s="222"/>
      <c r="H78" s="222"/>
      <c r="I78" s="223"/>
    </row>
    <row r="79" spans="1:9" s="1" customFormat="1" x14ac:dyDescent="0.25">
      <c r="A79" s="221"/>
      <c r="B79" s="222"/>
      <c r="C79" s="222"/>
      <c r="D79" s="222"/>
      <c r="E79" s="222"/>
      <c r="F79" s="222"/>
      <c r="G79" s="222"/>
      <c r="H79" s="222"/>
      <c r="I79" s="223"/>
    </row>
    <row r="80" spans="1:9" s="1" customFormat="1" x14ac:dyDescent="0.25">
      <c r="A80" s="221"/>
      <c r="B80" s="222"/>
      <c r="C80" s="222"/>
      <c r="D80" s="222"/>
      <c r="E80" s="222"/>
      <c r="F80" s="222"/>
      <c r="G80" s="222"/>
      <c r="H80" s="222"/>
      <c r="I80" s="223"/>
    </row>
    <row r="81" spans="1:9" s="1" customFormat="1" ht="15" customHeight="1" thickBot="1" x14ac:dyDescent="0.3">
      <c r="A81" s="245"/>
      <c r="B81" s="246"/>
      <c r="C81" s="246"/>
      <c r="D81" s="246"/>
      <c r="E81" s="246"/>
      <c r="F81" s="246"/>
      <c r="G81" s="246"/>
      <c r="H81" s="246"/>
      <c r="I81" s="247"/>
    </row>
    <row r="82" spans="1:9" s="1" customFormat="1" ht="3.75" customHeight="1" thickBot="1" x14ac:dyDescent="0.3">
      <c r="A82" s="180"/>
      <c r="B82" s="180"/>
      <c r="C82" s="180"/>
      <c r="D82" s="180"/>
      <c r="E82" s="180"/>
      <c r="F82" s="180"/>
      <c r="G82" s="180"/>
      <c r="H82" s="180"/>
      <c r="I82" s="180"/>
    </row>
    <row r="83" spans="1:9" x14ac:dyDescent="0.25">
      <c r="A83" s="215" t="s">
        <v>223</v>
      </c>
      <c r="B83" s="216"/>
      <c r="C83" s="216"/>
      <c r="D83" s="216"/>
      <c r="E83" s="216"/>
      <c r="F83" s="216"/>
      <c r="G83" s="216"/>
      <c r="H83" s="216"/>
      <c r="I83" s="217"/>
    </row>
    <row r="84" spans="1:9" x14ac:dyDescent="0.25">
      <c r="A84" s="218"/>
      <c r="B84" s="219"/>
      <c r="C84" s="219"/>
      <c r="D84" s="219"/>
      <c r="E84" s="219"/>
      <c r="F84" s="219"/>
      <c r="G84" s="219"/>
      <c r="H84" s="219"/>
      <c r="I84" s="220"/>
    </row>
    <row r="85" spans="1:9" x14ac:dyDescent="0.25">
      <c r="A85" s="218"/>
      <c r="B85" s="219"/>
      <c r="C85" s="219"/>
      <c r="D85" s="219"/>
      <c r="E85" s="219"/>
      <c r="F85" s="219"/>
      <c r="G85" s="219"/>
      <c r="H85" s="219"/>
      <c r="I85" s="220"/>
    </row>
    <row r="86" spans="1:9" s="1" customFormat="1" ht="15.75" thickBot="1" x14ac:dyDescent="0.3">
      <c r="A86" s="248"/>
      <c r="B86" s="249"/>
      <c r="C86" s="249"/>
      <c r="D86" s="249"/>
      <c r="E86" s="249"/>
      <c r="F86" s="249"/>
      <c r="G86" s="249"/>
      <c r="H86" s="249"/>
      <c r="I86" s="250"/>
    </row>
    <row r="87" spans="1:9" s="4" customFormat="1" ht="3.75" customHeight="1" thickBot="1" x14ac:dyDescent="0.3">
      <c r="A87" s="179"/>
      <c r="B87" s="179"/>
      <c r="C87" s="179"/>
      <c r="D87" s="179"/>
      <c r="E87" s="179"/>
      <c r="F87" s="179"/>
      <c r="G87" s="179"/>
      <c r="H87" s="179"/>
      <c r="I87" s="179"/>
    </row>
    <row r="88" spans="1:9" ht="15" customHeight="1" x14ac:dyDescent="0.25">
      <c r="A88" s="239" t="s">
        <v>224</v>
      </c>
      <c r="B88" s="240"/>
      <c r="C88" s="240"/>
      <c r="D88" s="240"/>
      <c r="E88" s="240"/>
      <c r="F88" s="240"/>
      <c r="G88" s="240"/>
      <c r="H88" s="240"/>
      <c r="I88" s="241"/>
    </row>
    <row r="89" spans="1:9" s="3" customFormat="1" ht="15" customHeight="1" x14ac:dyDescent="0.2">
      <c r="A89" s="242"/>
      <c r="B89" s="243"/>
      <c r="C89" s="243"/>
      <c r="D89" s="243"/>
      <c r="E89" s="243"/>
      <c r="F89" s="243"/>
      <c r="G89" s="243"/>
      <c r="H89" s="243"/>
      <c r="I89" s="244"/>
    </row>
    <row r="90" spans="1:9" s="3" customFormat="1" ht="15" customHeight="1" x14ac:dyDescent="0.2">
      <c r="A90" s="242"/>
      <c r="B90" s="243"/>
      <c r="C90" s="243"/>
      <c r="D90" s="243"/>
      <c r="E90" s="243"/>
      <c r="F90" s="243"/>
      <c r="G90" s="243"/>
      <c r="H90" s="243"/>
      <c r="I90" s="244"/>
    </row>
    <row r="91" spans="1:9" s="3" customFormat="1" ht="15" customHeight="1" x14ac:dyDescent="0.2">
      <c r="A91" s="242"/>
      <c r="B91" s="243"/>
      <c r="C91" s="243"/>
      <c r="D91" s="243"/>
      <c r="E91" s="243"/>
      <c r="F91" s="243"/>
      <c r="G91" s="243"/>
      <c r="H91" s="243"/>
      <c r="I91" s="244"/>
    </row>
    <row r="92" spans="1:9" s="3" customFormat="1" ht="15" customHeight="1" thickBot="1" x14ac:dyDescent="0.25">
      <c r="A92" s="251"/>
      <c r="B92" s="252"/>
      <c r="C92" s="252"/>
      <c r="D92" s="252"/>
      <c r="E92" s="252"/>
      <c r="F92" s="252"/>
      <c r="G92" s="252"/>
      <c r="H92" s="252"/>
      <c r="I92" s="253"/>
    </row>
    <row r="93" spans="1:9" s="11" customFormat="1" ht="3.75" customHeight="1" thickBot="1" x14ac:dyDescent="0.25">
      <c r="A93" s="179"/>
      <c r="B93" s="179"/>
      <c r="C93" s="179"/>
      <c r="D93" s="179"/>
      <c r="E93" s="179"/>
      <c r="F93" s="179"/>
      <c r="G93" s="179"/>
      <c r="H93" s="179"/>
      <c r="I93" s="179"/>
    </row>
    <row r="94" spans="1:9" x14ac:dyDescent="0.25">
      <c r="A94" s="224" t="s">
        <v>225</v>
      </c>
      <c r="B94" s="225"/>
      <c r="C94" s="225"/>
      <c r="D94" s="225"/>
      <c r="E94" s="225"/>
      <c r="F94" s="225"/>
      <c r="G94" s="225"/>
      <c r="H94" s="225"/>
      <c r="I94" s="226"/>
    </row>
    <row r="95" spans="1:9" x14ac:dyDescent="0.25">
      <c r="A95" s="227"/>
      <c r="B95" s="228"/>
      <c r="C95" s="228"/>
      <c r="D95" s="228"/>
      <c r="E95" s="228"/>
      <c r="F95" s="228"/>
      <c r="G95" s="228"/>
      <c r="H95" s="228"/>
      <c r="I95" s="229"/>
    </row>
    <row r="96" spans="1:9" x14ac:dyDescent="0.25">
      <c r="A96" s="227"/>
      <c r="B96" s="228"/>
      <c r="C96" s="228"/>
      <c r="D96" s="228"/>
      <c r="E96" s="228"/>
      <c r="F96" s="228"/>
      <c r="G96" s="228"/>
      <c r="H96" s="228"/>
      <c r="I96" s="229"/>
    </row>
    <row r="97" spans="1:9" ht="15.75" thickBot="1" x14ac:dyDescent="0.3">
      <c r="A97" s="230"/>
      <c r="B97" s="231"/>
      <c r="C97" s="231"/>
      <c r="D97" s="231"/>
      <c r="E97" s="231"/>
      <c r="F97" s="231"/>
      <c r="G97" s="231"/>
      <c r="H97" s="231"/>
      <c r="I97" s="232"/>
    </row>
    <row r="98" spans="1:9" ht="3" customHeight="1" thickBot="1" x14ac:dyDescent="0.3">
      <c r="A98" s="181"/>
      <c r="B98" s="181"/>
      <c r="C98" s="181"/>
      <c r="D98" s="181"/>
      <c r="E98" s="181"/>
      <c r="F98" s="181"/>
      <c r="G98" s="181"/>
      <c r="H98" s="181"/>
      <c r="I98" s="181"/>
    </row>
    <row r="99" spans="1:9" x14ac:dyDescent="0.25">
      <c r="A99" s="526" t="s">
        <v>228</v>
      </c>
      <c r="B99" s="527"/>
      <c r="C99" s="527"/>
      <c r="D99" s="527"/>
      <c r="E99" s="527"/>
      <c r="F99" s="527"/>
      <c r="G99" s="527"/>
      <c r="H99" s="527"/>
      <c r="I99" s="528"/>
    </row>
    <row r="100" spans="1:9" s="1" customFormat="1" x14ac:dyDescent="0.25">
      <c r="A100" s="529"/>
      <c r="B100" s="530"/>
      <c r="C100" s="530"/>
      <c r="D100" s="530"/>
      <c r="E100" s="530"/>
      <c r="F100" s="530"/>
      <c r="G100" s="530"/>
      <c r="H100" s="530"/>
      <c r="I100" s="531"/>
    </row>
    <row r="101" spans="1:9" s="1" customFormat="1" x14ac:dyDescent="0.25">
      <c r="A101" s="529"/>
      <c r="B101" s="530"/>
      <c r="C101" s="530"/>
      <c r="D101" s="530"/>
      <c r="E101" s="530"/>
      <c r="F101" s="530"/>
      <c r="G101" s="530"/>
      <c r="H101" s="530"/>
      <c r="I101" s="531"/>
    </row>
    <row r="102" spans="1:9" s="1" customFormat="1" x14ac:dyDescent="0.25">
      <c r="A102" s="529"/>
      <c r="B102" s="530"/>
      <c r="C102" s="530"/>
      <c r="D102" s="530"/>
      <c r="E102" s="530"/>
      <c r="F102" s="530"/>
      <c r="G102" s="530"/>
      <c r="H102" s="530"/>
      <c r="I102" s="531"/>
    </row>
    <row r="103" spans="1:9" ht="15.75" thickBot="1" x14ac:dyDescent="0.3">
      <c r="A103" s="532"/>
      <c r="B103" s="533"/>
      <c r="C103" s="533"/>
      <c r="D103" s="533"/>
      <c r="E103" s="533"/>
      <c r="F103" s="533"/>
      <c r="G103" s="533"/>
      <c r="H103" s="533"/>
      <c r="I103" s="534"/>
    </row>
  </sheetData>
  <mergeCells count="16">
    <mergeCell ref="A99:I103"/>
    <mergeCell ref="A3:I5"/>
    <mergeCell ref="A1:I1"/>
    <mergeCell ref="A7:I13"/>
    <mergeCell ref="A56:I66"/>
    <mergeCell ref="A94:I97"/>
    <mergeCell ref="A14:I20"/>
    <mergeCell ref="A48:I55"/>
    <mergeCell ref="A78:I81"/>
    <mergeCell ref="A83:I86"/>
    <mergeCell ref="A88:I92"/>
    <mergeCell ref="A22:I33"/>
    <mergeCell ref="A40:I46"/>
    <mergeCell ref="A34:I39"/>
    <mergeCell ref="A67:I72"/>
    <mergeCell ref="A73:I77"/>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2708"/>
  </sheetPr>
  <dimension ref="A1:AA330"/>
  <sheetViews>
    <sheetView tabSelected="1" zoomScaleNormal="100" workbookViewId="0">
      <selection activeCell="F4" sqref="F4:J4"/>
    </sheetView>
  </sheetViews>
  <sheetFormatPr defaultRowHeight="15" x14ac:dyDescent="0.25"/>
  <cols>
    <col min="1" max="1" width="6" customWidth="1"/>
    <col min="2" max="2" width="5.28515625" customWidth="1"/>
    <col min="3" max="3" width="0.7109375" style="1" customWidth="1"/>
    <col min="4" max="7" width="6" customWidth="1"/>
    <col min="8" max="8" width="0.7109375" style="1" customWidth="1"/>
    <col min="9" max="9" width="5.28515625" customWidth="1"/>
    <col min="10" max="18" width="6" customWidth="1"/>
  </cols>
  <sheetData>
    <row r="1" spans="1:17" ht="18.75" customHeight="1" thickBot="1" x14ac:dyDescent="0.35">
      <c r="A1" s="345" t="s">
        <v>0</v>
      </c>
      <c r="B1" s="346"/>
      <c r="C1" s="346"/>
      <c r="D1" s="346"/>
      <c r="E1" s="346"/>
      <c r="F1" s="346"/>
      <c r="G1" s="346"/>
      <c r="H1" s="346"/>
      <c r="I1" s="346"/>
      <c r="J1" s="346"/>
      <c r="K1" s="346"/>
      <c r="L1" s="346"/>
      <c r="M1" s="346"/>
      <c r="N1" s="346"/>
      <c r="O1" s="346"/>
      <c r="P1" s="346"/>
      <c r="Q1" s="347"/>
    </row>
    <row r="2" spans="1:17" s="4" customFormat="1" ht="3.75" customHeight="1" thickBot="1" x14ac:dyDescent="0.4">
      <c r="A2" s="356"/>
      <c r="B2" s="356"/>
      <c r="C2" s="356"/>
      <c r="D2" s="356"/>
      <c r="E2" s="356"/>
      <c r="F2" s="356"/>
      <c r="G2" s="356"/>
      <c r="H2" s="356"/>
      <c r="I2" s="356"/>
      <c r="J2" s="356"/>
      <c r="K2" s="356"/>
      <c r="L2" s="356"/>
      <c r="M2" s="356"/>
      <c r="N2" s="356"/>
      <c r="O2" s="356"/>
      <c r="P2" s="356"/>
      <c r="Q2" s="356"/>
    </row>
    <row r="3" spans="1:17" ht="14.25" customHeight="1" thickBot="1" x14ac:dyDescent="0.3">
      <c r="A3" s="348" t="s">
        <v>1</v>
      </c>
      <c r="B3" s="349"/>
      <c r="C3" s="371"/>
      <c r="D3" s="212" t="s">
        <v>46</v>
      </c>
      <c r="E3" s="213"/>
      <c r="F3" s="213"/>
      <c r="G3" s="213"/>
      <c r="H3" s="213"/>
      <c r="I3" s="213"/>
      <c r="J3" s="213"/>
      <c r="K3" s="213"/>
      <c r="L3" s="213"/>
      <c r="M3" s="213"/>
      <c r="N3" s="213"/>
      <c r="O3" s="213"/>
      <c r="P3" s="213"/>
      <c r="Q3" s="214"/>
    </row>
    <row r="4" spans="1:17" ht="12.75" customHeight="1" x14ac:dyDescent="0.25">
      <c r="A4" s="116" t="s">
        <v>2</v>
      </c>
      <c r="B4" s="115">
        <f>total_iq</f>
        <v>0</v>
      </c>
      <c r="C4" s="371"/>
      <c r="D4" s="350" t="s">
        <v>15</v>
      </c>
      <c r="E4" s="262"/>
      <c r="F4" s="278"/>
      <c r="G4" s="278"/>
      <c r="H4" s="278"/>
      <c r="I4" s="278"/>
      <c r="J4" s="278"/>
      <c r="K4" s="262" t="s">
        <v>152</v>
      </c>
      <c r="L4" s="262"/>
      <c r="M4" s="262"/>
      <c r="N4" s="353"/>
      <c r="O4" s="353"/>
      <c r="P4" s="353"/>
      <c r="Q4" s="354"/>
    </row>
    <row r="5" spans="1:17" ht="12.75" customHeight="1" x14ac:dyDescent="0.25">
      <c r="A5" s="117" t="s">
        <v>3</v>
      </c>
      <c r="B5" s="113">
        <f>total_me</f>
        <v>0</v>
      </c>
      <c r="C5" s="371"/>
      <c r="D5" s="355" t="s">
        <v>16</v>
      </c>
      <c r="E5" s="301"/>
      <c r="F5" s="260"/>
      <c r="G5" s="261"/>
      <c r="H5" s="265" t="s">
        <v>151</v>
      </c>
      <c r="I5" s="307"/>
      <c r="J5" s="124"/>
      <c r="K5" s="301" t="s">
        <v>44</v>
      </c>
      <c r="L5" s="301"/>
      <c r="M5" s="301"/>
      <c r="N5" s="309"/>
      <c r="O5" s="309"/>
      <c r="P5" s="309"/>
      <c r="Q5" s="352"/>
    </row>
    <row r="6" spans="1:17" ht="12.75" customHeight="1" x14ac:dyDescent="0.25">
      <c r="A6" s="117" t="s">
        <v>4</v>
      </c>
      <c r="B6" s="113">
        <f>total_ma</f>
        <v>0</v>
      </c>
      <c r="C6" s="371"/>
      <c r="D6" s="355" t="s">
        <v>17</v>
      </c>
      <c r="E6" s="301"/>
      <c r="F6" s="255"/>
      <c r="G6" s="255"/>
      <c r="H6" s="255"/>
      <c r="I6" s="255"/>
      <c r="J6" s="255"/>
      <c r="K6" s="301" t="s">
        <v>22</v>
      </c>
      <c r="L6" s="301"/>
      <c r="M6" s="301"/>
      <c r="N6" s="309"/>
      <c r="O6" s="309"/>
      <c r="P6" s="309"/>
      <c r="Q6" s="352"/>
    </row>
    <row r="7" spans="1:17" ht="12.75" customHeight="1" x14ac:dyDescent="0.25">
      <c r="A7" s="117" t="s">
        <v>5</v>
      </c>
      <c r="B7" s="113">
        <f>total_ps</f>
        <v>0</v>
      </c>
      <c r="C7" s="371"/>
      <c r="D7" s="355" t="s">
        <v>83</v>
      </c>
      <c r="E7" s="301"/>
      <c r="F7" s="351">
        <f>0</f>
        <v>0</v>
      </c>
      <c r="G7" s="289"/>
      <c r="H7" s="265" t="s">
        <v>14</v>
      </c>
      <c r="I7" s="307"/>
      <c r="J7" s="89">
        <f>calc_lev</f>
        <v>1</v>
      </c>
      <c r="K7" s="265" t="s">
        <v>45</v>
      </c>
      <c r="L7" s="266"/>
      <c r="M7" s="307"/>
      <c r="N7" s="309"/>
      <c r="O7" s="309"/>
      <c r="P7" s="309"/>
      <c r="Q7" s="352"/>
    </row>
    <row r="8" spans="1:17" ht="12.75" customHeight="1" x14ac:dyDescent="0.25">
      <c r="A8" s="117" t="s">
        <v>6</v>
      </c>
      <c r="B8" s="113">
        <f>total_pp</f>
        <v>0</v>
      </c>
      <c r="C8" s="371"/>
      <c r="D8" s="355" t="s">
        <v>18</v>
      </c>
      <c r="E8" s="301"/>
      <c r="F8" s="351"/>
      <c r="G8" s="289"/>
      <c r="H8" s="265" t="s">
        <v>84</v>
      </c>
      <c r="I8" s="307"/>
      <c r="J8" s="90">
        <f>total_ppe</f>
        <v>0</v>
      </c>
      <c r="K8" s="265" t="s">
        <v>21</v>
      </c>
      <c r="L8" s="266"/>
      <c r="M8" s="307"/>
      <c r="N8" s="255"/>
      <c r="O8" s="255"/>
      <c r="P8" s="255"/>
      <c r="Q8" s="256"/>
    </row>
    <row r="9" spans="1:17" ht="12.75" customHeight="1" x14ac:dyDescent="0.25">
      <c r="A9" s="117" t="s">
        <v>7</v>
      </c>
      <c r="B9" s="113">
        <f>total_pe</f>
        <v>0</v>
      </c>
      <c r="C9" s="371"/>
      <c r="D9" s="357" t="s">
        <v>19</v>
      </c>
      <c r="E9" s="376"/>
      <c r="F9" s="369"/>
      <c r="G9" s="369"/>
      <c r="H9" s="388" t="s">
        <v>20</v>
      </c>
      <c r="I9" s="389"/>
      <c r="J9" s="390"/>
      <c r="K9" s="369"/>
      <c r="L9" s="369"/>
      <c r="M9" s="376" t="s">
        <v>85</v>
      </c>
      <c r="N9" s="376"/>
      <c r="O9" s="376"/>
      <c r="P9" s="309"/>
      <c r="Q9" s="352"/>
    </row>
    <row r="10" spans="1:17" ht="12.75" customHeight="1" x14ac:dyDescent="0.25">
      <c r="A10" s="117" t="s">
        <v>8</v>
      </c>
      <c r="B10" s="113">
        <f>total_pb</f>
        <v>0</v>
      </c>
      <c r="C10" s="371"/>
      <c r="D10" s="355" t="s">
        <v>23</v>
      </c>
      <c r="E10" s="301"/>
      <c r="F10" s="255"/>
      <c r="G10" s="255"/>
      <c r="H10" s="265" t="s">
        <v>24</v>
      </c>
      <c r="I10" s="266"/>
      <c r="J10" s="307"/>
      <c r="K10" s="255"/>
      <c r="L10" s="255"/>
      <c r="M10" s="262" t="s">
        <v>42</v>
      </c>
      <c r="N10" s="262"/>
      <c r="O10" s="262"/>
      <c r="P10" s="309"/>
      <c r="Q10" s="352"/>
    </row>
    <row r="11" spans="1:17" ht="12.75" customHeight="1" thickBot="1" x14ac:dyDescent="0.3">
      <c r="A11" s="118" t="s">
        <v>9</v>
      </c>
      <c r="B11" s="114">
        <f>total_spd</f>
        <v>0</v>
      </c>
      <c r="C11" s="371"/>
      <c r="D11" s="365" t="s">
        <v>80</v>
      </c>
      <c r="E11" s="367"/>
      <c r="F11" s="258"/>
      <c r="G11" s="258"/>
      <c r="H11" s="391" t="s">
        <v>81</v>
      </c>
      <c r="I11" s="273"/>
      <c r="J11" s="274"/>
      <c r="K11" s="258"/>
      <c r="L11" s="258"/>
      <c r="M11" s="367" t="s">
        <v>40</v>
      </c>
      <c r="N11" s="367"/>
      <c r="O11" s="367"/>
      <c r="P11" s="396"/>
      <c r="Q11" s="397"/>
    </row>
    <row r="12" spans="1:17" s="20" customFormat="1" ht="3.75" customHeight="1" thickBot="1" x14ac:dyDescent="0.3">
      <c r="A12" s="370"/>
      <c r="B12" s="370"/>
      <c r="C12" s="370"/>
      <c r="D12" s="370"/>
      <c r="E12" s="370"/>
      <c r="F12" s="370"/>
      <c r="G12" s="370"/>
      <c r="H12" s="370"/>
      <c r="I12" s="370"/>
      <c r="J12" s="370"/>
      <c r="K12" s="370"/>
      <c r="L12" s="370"/>
      <c r="M12" s="370"/>
      <c r="N12" s="370"/>
      <c r="O12" s="370"/>
      <c r="P12" s="370"/>
      <c r="Q12" s="370"/>
    </row>
    <row r="13" spans="1:17" s="4" customFormat="1" ht="14.25" customHeight="1" thickBot="1" x14ac:dyDescent="0.3">
      <c r="A13" s="377" t="s">
        <v>13</v>
      </c>
      <c r="B13" s="378"/>
      <c r="C13" s="378"/>
      <c r="D13" s="378"/>
      <c r="E13" s="378"/>
      <c r="F13" s="378"/>
      <c r="G13" s="378"/>
      <c r="H13" s="378"/>
      <c r="I13" s="378"/>
      <c r="J13" s="378"/>
      <c r="K13" s="378"/>
      <c r="L13" s="378"/>
      <c r="M13" s="378"/>
      <c r="N13" s="378"/>
      <c r="O13" s="378"/>
      <c r="P13" s="378"/>
      <c r="Q13" s="379"/>
    </row>
    <row r="14" spans="1:17" s="4" customFormat="1" ht="12.75" customHeight="1" x14ac:dyDescent="0.25">
      <c r="A14" s="176" t="s">
        <v>11</v>
      </c>
      <c r="B14" s="372">
        <f>_xlfn.IFNA(VLOOKUP(ps_type, Worktable!J48:K50, 2, FALSE), "")</f>
        <v>0</v>
      </c>
      <c r="C14" s="373"/>
      <c r="D14" s="177" t="s">
        <v>10</v>
      </c>
      <c r="E14" s="18">
        <f>B14*2</f>
        <v>0</v>
      </c>
      <c r="F14" s="25" t="s">
        <v>39</v>
      </c>
      <c r="G14" s="380" t="s">
        <v>30</v>
      </c>
      <c r="H14" s="383"/>
      <c r="I14" s="381"/>
      <c r="J14" s="381"/>
      <c r="K14" s="381"/>
      <c r="L14" s="28">
        <f>B11</f>
        <v>0</v>
      </c>
      <c r="M14" s="380" t="s">
        <v>33</v>
      </c>
      <c r="N14" s="381"/>
      <c r="O14" s="381"/>
      <c r="P14" s="381"/>
      <c r="Q14" s="7">
        <f>Q15*40%</f>
        <v>0</v>
      </c>
    </row>
    <row r="15" spans="1:17" s="4" customFormat="1" ht="12.75" customHeight="1" x14ac:dyDescent="0.25">
      <c r="A15" s="355" t="s">
        <v>86</v>
      </c>
      <c r="B15" s="301"/>
      <c r="C15" s="301"/>
      <c r="D15" s="301"/>
      <c r="E15" s="301"/>
      <c r="F15" s="178">
        <f>F16*2</f>
        <v>0</v>
      </c>
      <c r="G15" s="358" t="s">
        <v>29</v>
      </c>
      <c r="H15" s="337"/>
      <c r="I15" s="359"/>
      <c r="J15" s="359"/>
      <c r="K15" s="359"/>
      <c r="L15" s="26">
        <f>B11*5</f>
        <v>0</v>
      </c>
      <c r="M15" s="382" t="s">
        <v>35</v>
      </c>
      <c r="N15" s="359"/>
      <c r="O15" s="359"/>
      <c r="P15" s="359"/>
      <c r="Q15" s="6">
        <f>B7/2</f>
        <v>0</v>
      </c>
    </row>
    <row r="16" spans="1:17" s="4" customFormat="1" ht="12.75" customHeight="1" x14ac:dyDescent="0.25">
      <c r="A16" s="357" t="s">
        <v>87</v>
      </c>
      <c r="B16" s="301"/>
      <c r="C16" s="301"/>
      <c r="D16" s="301"/>
      <c r="E16" s="301"/>
      <c r="F16" s="178">
        <f>IF(total_pe&gt;29, total_pe*2, total_pe)</f>
        <v>0</v>
      </c>
      <c r="G16" s="358" t="s">
        <v>28</v>
      </c>
      <c r="H16" s="336"/>
      <c r="I16" s="336"/>
      <c r="J16" s="336"/>
      <c r="K16" s="337"/>
      <c r="L16" s="26">
        <f>B11*20</f>
        <v>0</v>
      </c>
      <c r="M16" s="358" t="s">
        <v>34</v>
      </c>
      <c r="N16" s="359"/>
      <c r="O16" s="359"/>
      <c r="P16" s="359"/>
      <c r="Q16" s="6">
        <f>Q17*40%</f>
        <v>0</v>
      </c>
    </row>
    <row r="17" spans="1:27" s="4" customFormat="1" ht="12.75" customHeight="1" thickBot="1" x14ac:dyDescent="0.3">
      <c r="A17" s="358" t="s">
        <v>36</v>
      </c>
      <c r="B17" s="359"/>
      <c r="C17" s="359"/>
      <c r="D17" s="359"/>
      <c r="E17" s="359"/>
      <c r="F17" s="26">
        <f>_xlfn.IFNA(VLOOKUP(ps_type, Worktable!J52:K54, 2, FALSE), "")</f>
        <v>50</v>
      </c>
      <c r="G17" s="358" t="s">
        <v>31</v>
      </c>
      <c r="H17" s="337"/>
      <c r="I17" s="359"/>
      <c r="J17" s="359"/>
      <c r="K17" s="359"/>
      <c r="L17" s="26">
        <f>B11/1.46666666666667</f>
        <v>0</v>
      </c>
      <c r="M17" s="360" t="s">
        <v>32</v>
      </c>
      <c r="N17" s="361"/>
      <c r="O17" s="361"/>
      <c r="P17" s="361"/>
      <c r="Q17" s="55">
        <f>Q15/2</f>
        <v>0</v>
      </c>
    </row>
    <row r="18" spans="1:27" s="4" customFormat="1" ht="12.75" customHeight="1" x14ac:dyDescent="0.25">
      <c r="A18" s="358" t="s">
        <v>37</v>
      </c>
      <c r="B18" s="359"/>
      <c r="C18" s="359"/>
      <c r="D18" s="359"/>
      <c r="E18" s="359"/>
      <c r="F18" s="26">
        <f>_xlfn.IFNA(VLOOKUP(ps_type, Worktable!J56:K58, 2, FALSE), "")</f>
        <v>25</v>
      </c>
      <c r="G18" s="362" t="s">
        <v>88</v>
      </c>
      <c r="H18" s="363"/>
      <c r="I18" s="364"/>
      <c r="J18" s="364"/>
      <c r="K18" s="364"/>
      <c r="L18" s="26">
        <f>L19/3</f>
        <v>0</v>
      </c>
      <c r="M18" s="269" t="s">
        <v>43</v>
      </c>
      <c r="N18" s="270"/>
      <c r="O18" s="270"/>
      <c r="P18" s="271"/>
      <c r="Q18" s="77" t="str">
        <f>Worktable!K4&amp;" "&amp;percent</f>
        <v>0 %</v>
      </c>
      <c r="W18" s="16"/>
      <c r="X18" s="16"/>
      <c r="Y18" s="16"/>
      <c r="Z18" s="16"/>
      <c r="AA18" s="14"/>
    </row>
    <row r="19" spans="1:27" s="4" customFormat="1" ht="12.75" customHeight="1" thickBot="1" x14ac:dyDescent="0.3">
      <c r="A19" s="374" t="s">
        <v>38</v>
      </c>
      <c r="B19" s="375"/>
      <c r="C19" s="375"/>
      <c r="D19" s="375"/>
      <c r="E19" s="375"/>
      <c r="F19" s="27">
        <f>_xlfn.IFNA(VLOOKUP(ps_type, Worktable!J60:K62, 2, FALSE), "")</f>
        <v>0</v>
      </c>
      <c r="G19" s="365" t="s">
        <v>89</v>
      </c>
      <c r="H19" s="366"/>
      <c r="I19" s="367"/>
      <c r="J19" s="367"/>
      <c r="K19" s="367"/>
      <c r="L19" s="30">
        <f>IF(total_pe&gt;29, total_pe, total_pe/2)</f>
        <v>0</v>
      </c>
      <c r="M19" s="272" t="s">
        <v>41</v>
      </c>
      <c r="N19" s="273"/>
      <c r="O19" s="273"/>
      <c r="P19" s="274"/>
      <c r="Q19" s="10" t="str">
        <f>Worktable!K8&amp;" "&amp;percent</f>
        <v>0 %</v>
      </c>
    </row>
    <row r="20" spans="1:27" s="20" customFormat="1" ht="3.75" customHeight="1" thickBot="1" x14ac:dyDescent="0.3">
      <c r="A20" s="338"/>
      <c r="B20" s="338"/>
      <c r="C20" s="338"/>
      <c r="D20" s="338"/>
      <c r="E20" s="338"/>
      <c r="F20" s="338"/>
      <c r="G20" s="338"/>
      <c r="H20" s="338"/>
      <c r="I20" s="338"/>
      <c r="J20" s="338"/>
      <c r="K20" s="338"/>
      <c r="L20" s="338"/>
      <c r="M20" s="338"/>
      <c r="N20" s="338"/>
      <c r="O20" s="338"/>
      <c r="P20" s="338"/>
      <c r="Q20" s="338"/>
    </row>
    <row r="21" spans="1:27" ht="14.25" customHeight="1" thickBot="1" x14ac:dyDescent="0.3">
      <c r="A21" s="212" t="s">
        <v>25</v>
      </c>
      <c r="B21" s="213"/>
      <c r="C21" s="213"/>
      <c r="D21" s="213"/>
      <c r="E21" s="213"/>
      <c r="F21" s="213"/>
      <c r="G21" s="213"/>
      <c r="H21" s="213"/>
      <c r="I21" s="213"/>
      <c r="J21" s="213"/>
      <c r="K21" s="213"/>
      <c r="L21" s="213"/>
      <c r="M21" s="213"/>
      <c r="N21" s="213"/>
      <c r="O21" s="213"/>
      <c r="P21" s="213"/>
      <c r="Q21" s="214"/>
    </row>
    <row r="22" spans="1:27" ht="12.75" customHeight="1" x14ac:dyDescent="0.25">
      <c r="A22" s="285" t="s">
        <v>26</v>
      </c>
      <c r="B22" s="286"/>
      <c r="C22" s="286"/>
      <c r="D22" s="286"/>
      <c r="E22" s="368"/>
      <c r="F22" s="93" t="s">
        <v>27</v>
      </c>
      <c r="G22" s="285" t="s">
        <v>26</v>
      </c>
      <c r="H22" s="286"/>
      <c r="I22" s="286"/>
      <c r="J22" s="286"/>
      <c r="K22" s="368"/>
      <c r="L22" s="93" t="s">
        <v>27</v>
      </c>
      <c r="M22" s="325" t="s">
        <v>26</v>
      </c>
      <c r="N22" s="326"/>
      <c r="O22" s="326"/>
      <c r="P22" s="326"/>
      <c r="Q22" s="93" t="s">
        <v>27</v>
      </c>
    </row>
    <row r="23" spans="1:27" ht="12.75" customHeight="1" x14ac:dyDescent="0.25">
      <c r="A23" s="327">
        <f>'Skills Worktable'!A2</f>
        <v>0</v>
      </c>
      <c r="B23" s="327"/>
      <c r="C23" s="327"/>
      <c r="D23" s="327"/>
      <c r="E23" s="327"/>
      <c r="F23" s="9" t="str">
        <f>IF('Skills Worktable'!L2&gt;98, 98, 'Skills Worktable'!L2)&amp;" "&amp;percent</f>
        <v>0 %</v>
      </c>
      <c r="G23" s="328">
        <f>'Skills Worktable'!A17</f>
        <v>0</v>
      </c>
      <c r="H23" s="292"/>
      <c r="I23" s="292"/>
      <c r="J23" s="292"/>
      <c r="K23" s="329"/>
      <c r="L23" s="9" t="str">
        <f>IF('Skills Worktable'!L17&gt;98, 98, 'Skills Worktable'!L17)&amp;" "&amp;percent</f>
        <v>0 %</v>
      </c>
      <c r="M23" s="333">
        <f>'Skills Worktable'!A32</f>
        <v>0</v>
      </c>
      <c r="N23" s="334"/>
      <c r="O23" s="334"/>
      <c r="P23" s="334"/>
      <c r="Q23" s="9" t="str">
        <f>IF('Skills Worktable'!L32&gt;98, 98, 'Skills Worktable'!L32)&amp;" "&amp;percent</f>
        <v>0 %</v>
      </c>
    </row>
    <row r="24" spans="1:27" ht="12.75" customHeight="1" x14ac:dyDescent="0.25">
      <c r="A24" s="328">
        <f>'Skills Worktable'!A3</f>
        <v>0</v>
      </c>
      <c r="B24" s="292"/>
      <c r="C24" s="292"/>
      <c r="D24" s="292"/>
      <c r="E24" s="329"/>
      <c r="F24" s="9" t="str">
        <f>IF('Skills Worktable'!L3&gt;98, 98, 'Skills Worktable'!L3)&amp;" "&amp;percent</f>
        <v>0 %</v>
      </c>
      <c r="G24" s="328">
        <f>'Skills Worktable'!A18</f>
        <v>0</v>
      </c>
      <c r="H24" s="292"/>
      <c r="I24" s="292"/>
      <c r="J24" s="292"/>
      <c r="K24" s="329"/>
      <c r="L24" s="9" t="str">
        <f>IF('Skills Worktable'!L18&gt;98, 98, 'Skills Worktable'!L18)&amp;" "&amp;percent</f>
        <v>0 %</v>
      </c>
      <c r="M24" s="333">
        <f>'Skills Worktable'!A33</f>
        <v>0</v>
      </c>
      <c r="N24" s="334"/>
      <c r="O24" s="334"/>
      <c r="P24" s="334"/>
      <c r="Q24" s="9" t="str">
        <f>IF('Skills Worktable'!L33&gt;98, 98, 'Skills Worktable'!L33)&amp;" "&amp;percent</f>
        <v>0 %</v>
      </c>
    </row>
    <row r="25" spans="1:27" ht="12.75" customHeight="1" x14ac:dyDescent="0.25">
      <c r="A25" s="328">
        <f>'Skills Worktable'!A4</f>
        <v>0</v>
      </c>
      <c r="B25" s="292"/>
      <c r="C25" s="292"/>
      <c r="D25" s="292"/>
      <c r="E25" s="329"/>
      <c r="F25" s="9" t="str">
        <f>IF('Skills Worktable'!L4&gt;98, 98, 'Skills Worktable'!L4)&amp;" "&amp;percent</f>
        <v>0 %</v>
      </c>
      <c r="G25" s="328">
        <f>'Skills Worktable'!A19</f>
        <v>0</v>
      </c>
      <c r="H25" s="292"/>
      <c r="I25" s="292"/>
      <c r="J25" s="292"/>
      <c r="K25" s="329"/>
      <c r="L25" s="9" t="str">
        <f>IF('Skills Worktable'!L19&gt;98, 98, 'Skills Worktable'!L19)&amp;" "&amp;percent</f>
        <v>0 %</v>
      </c>
      <c r="M25" s="333">
        <f>'Skills Worktable'!A34</f>
        <v>0</v>
      </c>
      <c r="N25" s="334"/>
      <c r="O25" s="334"/>
      <c r="P25" s="334"/>
      <c r="Q25" s="9" t="str">
        <f>IF('Skills Worktable'!L34&gt;98, 98, 'Skills Worktable'!L34)&amp;" "&amp;percent</f>
        <v>0 %</v>
      </c>
    </row>
    <row r="26" spans="1:27" ht="12.75" customHeight="1" x14ac:dyDescent="0.25">
      <c r="A26" s="328">
        <f>'Skills Worktable'!A5</f>
        <v>0</v>
      </c>
      <c r="B26" s="292"/>
      <c r="C26" s="292"/>
      <c r="D26" s="292"/>
      <c r="E26" s="329"/>
      <c r="F26" s="9" t="str">
        <f>IF('Skills Worktable'!L5&gt;98, 98, 'Skills Worktable'!L5)&amp;" "&amp;percent</f>
        <v>0 %</v>
      </c>
      <c r="G26" s="328">
        <f>'Skills Worktable'!A20</f>
        <v>0</v>
      </c>
      <c r="H26" s="292"/>
      <c r="I26" s="292"/>
      <c r="J26" s="292"/>
      <c r="K26" s="329"/>
      <c r="L26" s="9" t="str">
        <f>IF('Skills Worktable'!L20&gt;98, 98, 'Skills Worktable'!L20)&amp;" "&amp;percent</f>
        <v>0 %</v>
      </c>
      <c r="M26" s="333">
        <f>'Skills Worktable'!A35</f>
        <v>0</v>
      </c>
      <c r="N26" s="334"/>
      <c r="O26" s="334"/>
      <c r="P26" s="334"/>
      <c r="Q26" s="9" t="str">
        <f>IF('Skills Worktable'!L35&gt;98, 98, 'Skills Worktable'!L35)&amp;" "&amp;percent</f>
        <v>0 %</v>
      </c>
    </row>
    <row r="27" spans="1:27" ht="12.75" customHeight="1" x14ac:dyDescent="0.25">
      <c r="A27" s="328">
        <f>'Skills Worktable'!A6</f>
        <v>0</v>
      </c>
      <c r="B27" s="292"/>
      <c r="C27" s="292"/>
      <c r="D27" s="292"/>
      <c r="E27" s="329"/>
      <c r="F27" s="9" t="str">
        <f>IF('Skills Worktable'!L6&gt;98, 98, 'Skills Worktable'!L6)&amp;" "&amp;percent</f>
        <v>0 %</v>
      </c>
      <c r="G27" s="328">
        <f>'Skills Worktable'!A21</f>
        <v>0</v>
      </c>
      <c r="H27" s="292"/>
      <c r="I27" s="292"/>
      <c r="J27" s="292"/>
      <c r="K27" s="329"/>
      <c r="L27" s="9" t="str">
        <f>IF('Skills Worktable'!L21&gt;98, 98, 'Skills Worktable'!L21)&amp;" "&amp;percent</f>
        <v>0 %</v>
      </c>
      <c r="M27" s="333">
        <f>'Skills Worktable'!A36</f>
        <v>0</v>
      </c>
      <c r="N27" s="334"/>
      <c r="O27" s="334"/>
      <c r="P27" s="334"/>
      <c r="Q27" s="9" t="str">
        <f>IF('Skills Worktable'!L36&gt;98, 98, 'Skills Worktable'!L36)&amp;" "&amp;percent</f>
        <v>0 %</v>
      </c>
    </row>
    <row r="28" spans="1:27" ht="12.75" customHeight="1" x14ac:dyDescent="0.25">
      <c r="A28" s="328">
        <f>'Skills Worktable'!A7</f>
        <v>0</v>
      </c>
      <c r="B28" s="292"/>
      <c r="C28" s="292"/>
      <c r="D28" s="292"/>
      <c r="E28" s="329"/>
      <c r="F28" s="9" t="str">
        <f>IF('Skills Worktable'!L7&gt;98, 98, 'Skills Worktable'!L7)&amp;" "&amp;percent</f>
        <v>0 %</v>
      </c>
      <c r="G28" s="328">
        <f>'Skills Worktable'!A22</f>
        <v>0</v>
      </c>
      <c r="H28" s="292"/>
      <c r="I28" s="292"/>
      <c r="J28" s="292"/>
      <c r="K28" s="329"/>
      <c r="L28" s="9" t="str">
        <f>IF('Skills Worktable'!L22&gt;98, 98, 'Skills Worktable'!L22)&amp;" "&amp;percent</f>
        <v>0 %</v>
      </c>
      <c r="M28" s="333">
        <f>'Skills Worktable'!A37</f>
        <v>0</v>
      </c>
      <c r="N28" s="334"/>
      <c r="O28" s="334"/>
      <c r="P28" s="334"/>
      <c r="Q28" s="9" t="str">
        <f>IF('Skills Worktable'!L37&gt;98, 98, 'Skills Worktable'!L37)&amp;" "&amp;percent</f>
        <v>0 %</v>
      </c>
    </row>
    <row r="29" spans="1:27" ht="12.75" customHeight="1" x14ac:dyDescent="0.25">
      <c r="A29" s="328">
        <f>'Skills Worktable'!A8</f>
        <v>0</v>
      </c>
      <c r="B29" s="292"/>
      <c r="C29" s="292"/>
      <c r="D29" s="292"/>
      <c r="E29" s="329"/>
      <c r="F29" s="9" t="str">
        <f>IF('Skills Worktable'!L8&gt;98, 98, 'Skills Worktable'!L8)&amp;" "&amp;percent</f>
        <v>0 %</v>
      </c>
      <c r="G29" s="328">
        <f>'Skills Worktable'!A23</f>
        <v>0</v>
      </c>
      <c r="H29" s="292"/>
      <c r="I29" s="292"/>
      <c r="J29" s="292"/>
      <c r="K29" s="329"/>
      <c r="L29" s="9" t="str">
        <f>IF('Skills Worktable'!L23&gt;98, 98, 'Skills Worktable'!L23)&amp;" "&amp;percent</f>
        <v>0 %</v>
      </c>
      <c r="M29" s="333">
        <f>'Skills Worktable'!A38</f>
        <v>0</v>
      </c>
      <c r="N29" s="334"/>
      <c r="O29" s="334"/>
      <c r="P29" s="334"/>
      <c r="Q29" s="9" t="str">
        <f>IF('Skills Worktable'!L38&gt;98, 98, 'Skills Worktable'!L38)&amp;" "&amp;percent</f>
        <v>0 %</v>
      </c>
    </row>
    <row r="30" spans="1:27" ht="12.75" customHeight="1" x14ac:dyDescent="0.25">
      <c r="A30" s="328">
        <f>'Skills Worktable'!A9</f>
        <v>0</v>
      </c>
      <c r="B30" s="292"/>
      <c r="C30" s="292"/>
      <c r="D30" s="292"/>
      <c r="E30" s="329"/>
      <c r="F30" s="9" t="str">
        <f>IF('Skills Worktable'!L9&gt;98, 98, 'Skills Worktable'!L9)&amp;" "&amp;percent</f>
        <v>0 %</v>
      </c>
      <c r="G30" s="328">
        <f>'Skills Worktable'!A24</f>
        <v>0</v>
      </c>
      <c r="H30" s="292"/>
      <c r="I30" s="292"/>
      <c r="J30" s="292"/>
      <c r="K30" s="329"/>
      <c r="L30" s="9" t="str">
        <f>IF('Skills Worktable'!L24&gt;98, 98, 'Skills Worktable'!L24)&amp;" "&amp;percent</f>
        <v>0 %</v>
      </c>
      <c r="M30" s="333">
        <f>'Skills Worktable'!A39</f>
        <v>0</v>
      </c>
      <c r="N30" s="334"/>
      <c r="O30" s="334"/>
      <c r="P30" s="334"/>
      <c r="Q30" s="9" t="str">
        <f>IF('Skills Worktable'!L39&gt;98, 98, 'Skills Worktable'!L39)&amp;" "&amp;percent</f>
        <v>0 %</v>
      </c>
    </row>
    <row r="31" spans="1:27" ht="12.75" customHeight="1" x14ac:dyDescent="0.25">
      <c r="A31" s="328">
        <f>'Skills Worktable'!A10</f>
        <v>0</v>
      </c>
      <c r="B31" s="292"/>
      <c r="C31" s="292"/>
      <c r="D31" s="292"/>
      <c r="E31" s="329"/>
      <c r="F31" s="9" t="str">
        <f>IF('Skills Worktable'!L10&gt;98, 98, 'Skills Worktable'!L10)&amp;" "&amp;percent</f>
        <v>0 %</v>
      </c>
      <c r="G31" s="328">
        <f>'Skills Worktable'!A25</f>
        <v>0</v>
      </c>
      <c r="H31" s="292"/>
      <c r="I31" s="292"/>
      <c r="J31" s="292"/>
      <c r="K31" s="329"/>
      <c r="L31" s="9" t="str">
        <f>IF('Skills Worktable'!L25&gt;98, 98, 'Skills Worktable'!L25)&amp;" "&amp;percent</f>
        <v>0 %</v>
      </c>
      <c r="M31" s="333">
        <f>'Skills Worktable'!A40</f>
        <v>0</v>
      </c>
      <c r="N31" s="334"/>
      <c r="O31" s="334"/>
      <c r="P31" s="334"/>
      <c r="Q31" s="9" t="str">
        <f>IF('Skills Worktable'!L40&gt;98, 98, 'Skills Worktable'!L40)&amp;" "&amp;percent</f>
        <v>0 %</v>
      </c>
    </row>
    <row r="32" spans="1:27" ht="12.75" customHeight="1" x14ac:dyDescent="0.25">
      <c r="A32" s="328">
        <f>'Skills Worktable'!A11</f>
        <v>0</v>
      </c>
      <c r="B32" s="292"/>
      <c r="C32" s="292"/>
      <c r="D32" s="292"/>
      <c r="E32" s="329"/>
      <c r="F32" s="9" t="str">
        <f>IF('Skills Worktable'!L11&gt;98, 98, 'Skills Worktable'!L11)&amp;" "&amp;percent</f>
        <v>0 %</v>
      </c>
      <c r="G32" s="328">
        <f>'Skills Worktable'!A26</f>
        <v>0</v>
      </c>
      <c r="H32" s="292"/>
      <c r="I32" s="292"/>
      <c r="J32" s="292"/>
      <c r="K32" s="329"/>
      <c r="L32" s="9" t="str">
        <f>IF('Skills Worktable'!L26&gt;98, 98, 'Skills Worktable'!L26)&amp;" "&amp;percent</f>
        <v>0 %</v>
      </c>
      <c r="M32" s="333">
        <f>'Skills Worktable'!A41</f>
        <v>0</v>
      </c>
      <c r="N32" s="334"/>
      <c r="O32" s="334"/>
      <c r="P32" s="334"/>
      <c r="Q32" s="9" t="str">
        <f>IF('Skills Worktable'!L41&gt;98, 98, 'Skills Worktable'!L41)&amp;" "&amp;percent</f>
        <v>0 %</v>
      </c>
    </row>
    <row r="33" spans="1:17" ht="12.75" customHeight="1" x14ac:dyDescent="0.25">
      <c r="A33" s="328">
        <f>'Skills Worktable'!A12</f>
        <v>0</v>
      </c>
      <c r="B33" s="292"/>
      <c r="C33" s="292"/>
      <c r="D33" s="292"/>
      <c r="E33" s="329"/>
      <c r="F33" s="9" t="str">
        <f>IF('Skills Worktable'!L12&gt;98, 98, 'Skills Worktable'!L12)&amp;" "&amp;percent</f>
        <v>0 %</v>
      </c>
      <c r="G33" s="328">
        <f>'Skills Worktable'!A27</f>
        <v>0</v>
      </c>
      <c r="H33" s="292"/>
      <c r="I33" s="292"/>
      <c r="J33" s="292"/>
      <c r="K33" s="329"/>
      <c r="L33" s="9" t="str">
        <f>IF('Skills Worktable'!L27&gt;98, 98, 'Skills Worktable'!L27)&amp;" "&amp;percent</f>
        <v>0 %</v>
      </c>
      <c r="M33" s="333">
        <f>'Skills Worktable'!A42</f>
        <v>0</v>
      </c>
      <c r="N33" s="334"/>
      <c r="O33" s="334"/>
      <c r="P33" s="334"/>
      <c r="Q33" s="9" t="str">
        <f>IF('Skills Worktable'!L42&gt;98, 98, 'Skills Worktable'!L42)&amp;" "&amp;percent</f>
        <v>0 %</v>
      </c>
    </row>
    <row r="34" spans="1:17" ht="12.75" customHeight="1" x14ac:dyDescent="0.25">
      <c r="A34" s="328">
        <f>'Skills Worktable'!A13</f>
        <v>0</v>
      </c>
      <c r="B34" s="292"/>
      <c r="C34" s="292"/>
      <c r="D34" s="292"/>
      <c r="E34" s="329"/>
      <c r="F34" s="9" t="str">
        <f>IF('Skills Worktable'!L13&gt;98, 98, 'Skills Worktable'!L13)&amp;" "&amp;percent</f>
        <v>0 %</v>
      </c>
      <c r="G34" s="328">
        <f>'Skills Worktable'!A28</f>
        <v>0</v>
      </c>
      <c r="H34" s="292"/>
      <c r="I34" s="292"/>
      <c r="J34" s="292"/>
      <c r="K34" s="329"/>
      <c r="L34" s="9" t="str">
        <f>IF('Skills Worktable'!L28&gt;98, 98, 'Skills Worktable'!L28)&amp;" "&amp;percent</f>
        <v>0 %</v>
      </c>
      <c r="M34" s="333">
        <f>'Skills Worktable'!A43</f>
        <v>0</v>
      </c>
      <c r="N34" s="334"/>
      <c r="O34" s="334"/>
      <c r="P34" s="334"/>
      <c r="Q34" s="9" t="str">
        <f>IF('Skills Worktable'!L43&gt;98, 98, 'Skills Worktable'!L43)&amp;" "&amp;percent</f>
        <v>0 %</v>
      </c>
    </row>
    <row r="35" spans="1:17" ht="12.75" customHeight="1" x14ac:dyDescent="0.25">
      <c r="A35" s="328">
        <f>'Skills Worktable'!A14</f>
        <v>0</v>
      </c>
      <c r="B35" s="292"/>
      <c r="C35" s="292"/>
      <c r="D35" s="292"/>
      <c r="E35" s="329"/>
      <c r="F35" s="9" t="str">
        <f>IF('Skills Worktable'!L14&gt;98, 98, 'Skills Worktable'!L14)&amp;" "&amp;percent</f>
        <v>0 %</v>
      </c>
      <c r="G35" s="328">
        <f>'Skills Worktable'!A29</f>
        <v>0</v>
      </c>
      <c r="H35" s="292"/>
      <c r="I35" s="292"/>
      <c r="J35" s="292"/>
      <c r="K35" s="329"/>
      <c r="L35" s="9" t="str">
        <f>IF('Skills Worktable'!L29&gt;98, 98, 'Skills Worktable'!L29)&amp;" "&amp;percent</f>
        <v>0 %</v>
      </c>
      <c r="M35" s="333">
        <f>'Skills Worktable'!A44</f>
        <v>0</v>
      </c>
      <c r="N35" s="334"/>
      <c r="O35" s="334"/>
      <c r="P35" s="334"/>
      <c r="Q35" s="9" t="str">
        <f>IF('Skills Worktable'!L44&gt;98, 98, 'Skills Worktable'!L44)&amp;" "&amp;percent</f>
        <v>0 %</v>
      </c>
    </row>
    <row r="36" spans="1:17" ht="12.75" customHeight="1" x14ac:dyDescent="0.25">
      <c r="A36" s="328">
        <f>'Skills Worktable'!A15</f>
        <v>0</v>
      </c>
      <c r="B36" s="292"/>
      <c r="C36" s="292"/>
      <c r="D36" s="292"/>
      <c r="E36" s="329"/>
      <c r="F36" s="9" t="str">
        <f>IF('Skills Worktable'!L15&gt;98, 98, 'Skills Worktable'!L15)&amp;" "&amp;percent</f>
        <v>0 %</v>
      </c>
      <c r="G36" s="328">
        <f>'Skills Worktable'!A30</f>
        <v>0</v>
      </c>
      <c r="H36" s="292"/>
      <c r="I36" s="292"/>
      <c r="J36" s="292"/>
      <c r="K36" s="329"/>
      <c r="L36" s="9" t="str">
        <f>IF('Skills Worktable'!L30&gt;98, 98, 'Skills Worktable'!L30)&amp;" "&amp;percent</f>
        <v>0 %</v>
      </c>
      <c r="M36" s="333">
        <f>'Skills Worktable'!A45</f>
        <v>0</v>
      </c>
      <c r="N36" s="334"/>
      <c r="O36" s="334"/>
      <c r="P36" s="334"/>
      <c r="Q36" s="9" t="str">
        <f>IF('Skills Worktable'!L45&gt;98, 98, 'Skills Worktable'!L45)&amp;" "&amp;percent</f>
        <v>0 %</v>
      </c>
    </row>
    <row r="37" spans="1:17" ht="12.75" customHeight="1" thickBot="1" x14ac:dyDescent="0.3">
      <c r="A37" s="330">
        <f>'Skills Worktable'!A16</f>
        <v>0</v>
      </c>
      <c r="B37" s="331"/>
      <c r="C37" s="331"/>
      <c r="D37" s="331"/>
      <c r="E37" s="332"/>
      <c r="F37" s="10" t="str">
        <f>IF('Skills Worktable'!L16&gt;98, 98, 'Skills Worktable'!L16)&amp;" "&amp;percent</f>
        <v>0 %</v>
      </c>
      <c r="G37" s="330">
        <f>'Skills Worktable'!A31</f>
        <v>0</v>
      </c>
      <c r="H37" s="331"/>
      <c r="I37" s="331"/>
      <c r="J37" s="331"/>
      <c r="K37" s="332"/>
      <c r="L37" s="10" t="str">
        <f>IF('Skills Worktable'!L31&gt;98, 98, 'Skills Worktable'!L31)&amp;" "&amp;percent</f>
        <v>0 %</v>
      </c>
      <c r="M37" s="342">
        <f>'Skills Worktable'!A46</f>
        <v>0</v>
      </c>
      <c r="N37" s="343"/>
      <c r="O37" s="343"/>
      <c r="P37" s="343"/>
      <c r="Q37" s="10" t="str">
        <f>IF('Skills Worktable'!L46&gt;98, 98, 'Skills Worktable'!L46)&amp;" "&amp;percent</f>
        <v>0 %</v>
      </c>
    </row>
    <row r="38" spans="1:17" s="20" customFormat="1" ht="3.75" customHeight="1" thickBot="1" x14ac:dyDescent="0.3">
      <c r="A38" s="338"/>
      <c r="B38" s="338"/>
      <c r="C38" s="338"/>
      <c r="D38" s="338"/>
      <c r="E38" s="338"/>
      <c r="F38" s="338"/>
      <c r="G38" s="338"/>
      <c r="H38" s="338"/>
      <c r="I38" s="338"/>
      <c r="J38" s="338"/>
      <c r="K38" s="338"/>
      <c r="L38" s="338"/>
      <c r="M38" s="338"/>
      <c r="N38" s="338"/>
      <c r="O38" s="338"/>
      <c r="P38" s="338"/>
      <c r="Q38" s="338"/>
    </row>
    <row r="39" spans="1:17" s="1" customFormat="1" ht="14.25" customHeight="1" thickBot="1" x14ac:dyDescent="0.3">
      <c r="A39" s="212" t="s">
        <v>110</v>
      </c>
      <c r="B39" s="213"/>
      <c r="C39" s="213"/>
      <c r="D39" s="213"/>
      <c r="E39" s="213"/>
      <c r="F39" s="213"/>
      <c r="G39" s="213"/>
      <c r="H39" s="213"/>
      <c r="I39" s="213"/>
      <c r="J39" s="213"/>
      <c r="K39" s="213"/>
      <c r="L39" s="213"/>
      <c r="M39" s="213"/>
      <c r="N39" s="213"/>
      <c r="O39" s="213"/>
      <c r="P39" s="213"/>
      <c r="Q39" s="214"/>
    </row>
    <row r="40" spans="1:17" s="4" customFormat="1" ht="12.75" customHeight="1" x14ac:dyDescent="0.25">
      <c r="A40" s="267" t="s">
        <v>76</v>
      </c>
      <c r="B40" s="268"/>
      <c r="C40" s="268"/>
      <c r="D40" s="268"/>
      <c r="E40" s="53" t="str">
        <f>plus&amp;" "&amp;save_coma&amp;" "&amp;percent</f>
        <v>+ 0 %</v>
      </c>
      <c r="F40" s="339" t="s">
        <v>114</v>
      </c>
      <c r="G40" s="340"/>
      <c r="H40" s="340"/>
      <c r="I40" s="341"/>
      <c r="J40" s="53" t="str">
        <f>plus&amp;" "&amp;save_hf</f>
        <v>+ 0</v>
      </c>
      <c r="K40" s="339" t="s">
        <v>115</v>
      </c>
      <c r="L40" s="340"/>
      <c r="M40" s="341"/>
      <c r="N40" s="53" t="str">
        <f>plus&amp;" "&amp;save_element</f>
        <v>+ 0</v>
      </c>
      <c r="O40" s="339" t="s">
        <v>105</v>
      </c>
      <c r="P40" s="341"/>
      <c r="Q40" s="54" t="str">
        <f>plus&amp;" "&amp;save_possess</f>
        <v>+ 0</v>
      </c>
    </row>
    <row r="41" spans="1:17" s="4" customFormat="1" ht="12.75" customHeight="1" x14ac:dyDescent="0.25">
      <c r="A41" s="335" t="s">
        <v>101</v>
      </c>
      <c r="B41" s="336"/>
      <c r="C41" s="336"/>
      <c r="D41" s="337"/>
      <c r="E41" s="5" t="str">
        <f>plus&amp;" "&amp;save_psi</f>
        <v>+ 0</v>
      </c>
      <c r="F41" s="344" t="s">
        <v>100</v>
      </c>
      <c r="G41" s="336"/>
      <c r="H41" s="336"/>
      <c r="I41" s="337"/>
      <c r="J41" s="5" t="str">
        <f>plus&amp;" "&amp;save_magic</f>
        <v>+ 0</v>
      </c>
      <c r="K41" s="339" t="s">
        <v>112</v>
      </c>
      <c r="L41" s="340"/>
      <c r="M41" s="341"/>
      <c r="N41" s="5" t="str">
        <f>plus&amp;" "&amp;save_poison</f>
        <v>+ 0</v>
      </c>
      <c r="O41" s="339" t="s">
        <v>104</v>
      </c>
      <c r="P41" s="341"/>
      <c r="Q41" s="6" t="str">
        <f>plus&amp;" "&amp;save_illusion</f>
        <v>+ 0</v>
      </c>
    </row>
    <row r="42" spans="1:17" s="4" customFormat="1" ht="12.75" customHeight="1" thickBot="1" x14ac:dyDescent="0.3">
      <c r="A42" s="312" t="s">
        <v>72</v>
      </c>
      <c r="B42" s="313"/>
      <c r="C42" s="313"/>
      <c r="D42" s="314"/>
      <c r="E42" s="56" t="str">
        <f>plus&amp;" "&amp;save_insane</f>
        <v>+ 0</v>
      </c>
      <c r="F42" s="323" t="s">
        <v>107</v>
      </c>
      <c r="G42" s="313"/>
      <c r="H42" s="313"/>
      <c r="I42" s="314"/>
      <c r="J42" s="56" t="str">
        <f>plus&amp;" "&amp;save_faerie</f>
        <v>+ 0</v>
      </c>
      <c r="K42" s="323" t="s">
        <v>113</v>
      </c>
      <c r="L42" s="313"/>
      <c r="M42" s="314"/>
      <c r="N42" s="56" t="str">
        <f>plus&amp;" "&amp;save_disease</f>
        <v>+ 0</v>
      </c>
      <c r="O42" s="323" t="s">
        <v>106</v>
      </c>
      <c r="P42" s="314"/>
      <c r="Q42" s="96" t="str">
        <f>plus&amp;" "&amp;save_control</f>
        <v>+ 0</v>
      </c>
    </row>
    <row r="43" spans="1:17" s="20" customFormat="1" ht="3.75" customHeight="1" thickBot="1" x14ac:dyDescent="0.3">
      <c r="A43" s="338"/>
      <c r="B43" s="338"/>
      <c r="C43" s="338"/>
      <c r="D43" s="338"/>
      <c r="E43" s="338"/>
      <c r="F43" s="338"/>
      <c r="G43" s="338"/>
      <c r="H43" s="338"/>
      <c r="I43" s="338"/>
      <c r="J43" s="338"/>
      <c r="K43" s="338"/>
      <c r="L43" s="338"/>
      <c r="M43" s="338"/>
      <c r="N43" s="338"/>
      <c r="O43" s="338"/>
      <c r="P43" s="338"/>
      <c r="Q43" s="338"/>
    </row>
    <row r="44" spans="1:17" ht="14.25" customHeight="1" thickBot="1" x14ac:dyDescent="0.3">
      <c r="A44" s="212" t="s">
        <v>54</v>
      </c>
      <c r="B44" s="213"/>
      <c r="C44" s="213"/>
      <c r="D44" s="213"/>
      <c r="E44" s="213"/>
      <c r="F44" s="213"/>
      <c r="G44" s="315"/>
      <c r="H44" s="315"/>
      <c r="I44" s="315"/>
      <c r="J44" s="315"/>
      <c r="K44" s="213"/>
      <c r="L44" s="213"/>
      <c r="M44" s="213"/>
      <c r="N44" s="213"/>
      <c r="O44" s="213"/>
      <c r="P44" s="213"/>
      <c r="Q44" s="214"/>
    </row>
    <row r="45" spans="1:17" s="11" customFormat="1" ht="12.75" customHeight="1" x14ac:dyDescent="0.2">
      <c r="A45" s="402" t="s">
        <v>78</v>
      </c>
      <c r="B45" s="403"/>
      <c r="C45" s="403"/>
      <c r="D45" s="411"/>
      <c r="E45" s="411"/>
      <c r="F45" s="412"/>
      <c r="G45" s="359" t="s">
        <v>55</v>
      </c>
      <c r="H45" s="359"/>
      <c r="I45" s="359"/>
      <c r="J45" s="359"/>
      <c r="K45" s="13">
        <f>total_attack</f>
        <v>0</v>
      </c>
      <c r="L45" s="359" t="s">
        <v>58</v>
      </c>
      <c r="M45" s="359"/>
      <c r="N45" s="8">
        <f>total_hp</f>
        <v>0</v>
      </c>
      <c r="O45" s="344" t="s">
        <v>59</v>
      </c>
      <c r="P45" s="337"/>
      <c r="Q45" s="32">
        <f>total_sdc</f>
        <v>0</v>
      </c>
    </row>
    <row r="46" spans="1:17" ht="12.75" customHeight="1" x14ac:dyDescent="0.25">
      <c r="A46" s="306" t="s">
        <v>56</v>
      </c>
      <c r="B46" s="266"/>
      <c r="C46" s="307"/>
      <c r="D46" s="12" t="str">
        <f>plus&amp;" "&amp;total_initiative</f>
        <v>+ 0</v>
      </c>
      <c r="E46" s="322" t="s">
        <v>51</v>
      </c>
      <c r="F46" s="322"/>
      <c r="G46" s="8" t="str">
        <f>plus&amp;" "&amp;total_strike</f>
        <v>+ 0</v>
      </c>
      <c r="H46" s="301" t="s">
        <v>52</v>
      </c>
      <c r="I46" s="301"/>
      <c r="J46" s="301"/>
      <c r="K46" s="12" t="str">
        <f>plus&amp;" "&amp;total_parry</f>
        <v>+ 0</v>
      </c>
      <c r="L46" s="361" t="s">
        <v>57</v>
      </c>
      <c r="M46" s="361"/>
      <c r="N46" s="12" t="str">
        <f>plus&amp;" "&amp;total_dodge</f>
        <v>+ 0</v>
      </c>
      <c r="O46" s="413" t="s">
        <v>60</v>
      </c>
      <c r="P46" s="414"/>
      <c r="Q46" s="33" t="str">
        <f>plus&amp;" "&amp;total_roll</f>
        <v>+ 0</v>
      </c>
    </row>
    <row r="47" spans="1:17" ht="12.75" customHeight="1" thickBot="1" x14ac:dyDescent="0.3">
      <c r="A47" s="272" t="s">
        <v>61</v>
      </c>
      <c r="B47" s="273"/>
      <c r="C47" s="274"/>
      <c r="D47" s="17" t="str">
        <f>plus&amp;" "&amp;total_pull</f>
        <v>+ 0</v>
      </c>
      <c r="E47" s="324" t="s">
        <v>82</v>
      </c>
      <c r="F47" s="324"/>
      <c r="G47" s="31" t="str">
        <f>plus&amp;" "&amp;total_damage</f>
        <v>+ 0</v>
      </c>
      <c r="H47" s="324" t="s">
        <v>96</v>
      </c>
      <c r="I47" s="324"/>
      <c r="J47" s="324"/>
      <c r="K47" s="155">
        <v>20</v>
      </c>
      <c r="L47" s="323" t="s">
        <v>62</v>
      </c>
      <c r="M47" s="314"/>
      <c r="N47" s="155"/>
      <c r="O47" s="323" t="s">
        <v>79</v>
      </c>
      <c r="P47" s="314"/>
      <c r="Q47" s="175"/>
    </row>
    <row r="48" spans="1:17" s="20" customFormat="1" ht="3.75" customHeight="1" thickBot="1" x14ac:dyDescent="0.3">
      <c r="A48" s="338"/>
      <c r="B48" s="338"/>
      <c r="C48" s="338"/>
      <c r="D48" s="338"/>
      <c r="E48" s="338"/>
      <c r="F48" s="338"/>
      <c r="G48" s="338"/>
      <c r="H48" s="338"/>
      <c r="I48" s="338"/>
      <c r="J48" s="338"/>
      <c r="K48" s="338"/>
      <c r="L48" s="338"/>
      <c r="M48" s="338"/>
      <c r="N48" s="338"/>
      <c r="O48" s="338"/>
      <c r="P48" s="338"/>
      <c r="Q48" s="338"/>
    </row>
    <row r="49" spans="1:17" ht="14.25" customHeight="1" thickBot="1" x14ac:dyDescent="0.3">
      <c r="A49" s="212" t="s">
        <v>124</v>
      </c>
      <c r="B49" s="213"/>
      <c r="C49" s="213"/>
      <c r="D49" s="213"/>
      <c r="E49" s="213"/>
      <c r="F49" s="213"/>
      <c r="G49" s="213"/>
      <c r="H49" s="213"/>
      <c r="I49" s="213"/>
      <c r="J49" s="213"/>
      <c r="K49" s="213"/>
      <c r="L49" s="213"/>
      <c r="M49" s="213"/>
      <c r="N49" s="213"/>
      <c r="O49" s="213"/>
      <c r="P49" s="213"/>
      <c r="Q49" s="214"/>
    </row>
    <row r="50" spans="1:17" ht="12.75" customHeight="1" x14ac:dyDescent="0.25">
      <c r="A50" s="404" t="s">
        <v>116</v>
      </c>
      <c r="B50" s="405"/>
      <c r="C50" s="406"/>
      <c r="D50" s="187" t="s">
        <v>119</v>
      </c>
      <c r="E50" s="408"/>
      <c r="F50" s="409"/>
      <c r="G50" s="187" t="s">
        <v>51</v>
      </c>
      <c r="H50" s="392"/>
      <c r="I50" s="393"/>
      <c r="J50" s="189" t="s">
        <v>52</v>
      </c>
      <c r="K50" s="125"/>
      <c r="L50" s="263" t="s">
        <v>120</v>
      </c>
      <c r="M50" s="264"/>
      <c r="N50" s="126"/>
      <c r="O50" s="204" t="str">
        <f>plus&amp;" "&amp;total_damage</f>
        <v>+ 0</v>
      </c>
      <c r="P50" s="202"/>
      <c r="Q50" s="190"/>
    </row>
    <row r="51" spans="1:17" ht="12.75" customHeight="1" x14ac:dyDescent="0.25">
      <c r="A51" s="328" t="s">
        <v>117</v>
      </c>
      <c r="B51" s="292"/>
      <c r="C51" s="329"/>
      <c r="D51" s="184" t="s">
        <v>119</v>
      </c>
      <c r="E51" s="260"/>
      <c r="F51" s="261"/>
      <c r="G51" s="184" t="s">
        <v>51</v>
      </c>
      <c r="H51" s="351"/>
      <c r="I51" s="289"/>
      <c r="J51" s="184" t="s">
        <v>52</v>
      </c>
      <c r="K51" s="185"/>
      <c r="L51" s="265" t="s">
        <v>120</v>
      </c>
      <c r="M51" s="266"/>
      <c r="N51" s="127"/>
      <c r="O51" s="182" t="str">
        <f>plus&amp;" "&amp;total_damage</f>
        <v>+ 0</v>
      </c>
      <c r="P51" s="203"/>
      <c r="Q51" s="188"/>
    </row>
    <row r="52" spans="1:17" ht="12.75" customHeight="1" thickBot="1" x14ac:dyDescent="0.3">
      <c r="A52" s="330" t="s">
        <v>118</v>
      </c>
      <c r="B52" s="331"/>
      <c r="C52" s="332"/>
      <c r="D52" s="183" t="s">
        <v>119</v>
      </c>
      <c r="E52" s="410"/>
      <c r="F52" s="291"/>
      <c r="G52" s="183" t="s">
        <v>121</v>
      </c>
      <c r="H52" s="394"/>
      <c r="I52" s="395"/>
      <c r="J52" s="183" t="s">
        <v>59</v>
      </c>
      <c r="K52" s="186"/>
      <c r="L52" s="391" t="s">
        <v>123</v>
      </c>
      <c r="M52" s="274"/>
      <c r="N52" s="410"/>
      <c r="O52" s="290"/>
      <c r="P52" s="290"/>
      <c r="Q52" s="294"/>
    </row>
    <row r="53" spans="1:17" s="20" customFormat="1" ht="3.75" customHeight="1" thickBot="1" x14ac:dyDescent="0.3">
      <c r="A53" s="370"/>
      <c r="B53" s="370"/>
      <c r="C53" s="370"/>
      <c r="D53" s="370"/>
      <c r="E53" s="370"/>
      <c r="F53" s="370"/>
      <c r="G53" s="370"/>
      <c r="H53" s="370"/>
      <c r="I53" s="370"/>
      <c r="J53" s="370"/>
      <c r="K53" s="370"/>
      <c r="L53" s="370"/>
      <c r="M53" s="370"/>
      <c r="N53" s="370"/>
      <c r="O53" s="370"/>
      <c r="P53" s="370"/>
      <c r="Q53" s="370"/>
    </row>
    <row r="54" spans="1:17" ht="14.25" customHeight="1" thickBot="1" x14ac:dyDescent="0.3">
      <c r="A54" s="212" t="s">
        <v>122</v>
      </c>
      <c r="B54" s="213"/>
      <c r="C54" s="213"/>
      <c r="D54" s="213"/>
      <c r="E54" s="213"/>
      <c r="F54" s="213"/>
      <c r="G54" s="213"/>
      <c r="H54" s="213"/>
      <c r="I54" s="213"/>
      <c r="J54" s="213"/>
      <c r="K54" s="213"/>
      <c r="L54" s="213"/>
      <c r="M54" s="213"/>
      <c r="N54" s="213"/>
      <c r="O54" s="213"/>
      <c r="P54" s="213"/>
      <c r="Q54" s="214"/>
    </row>
    <row r="55" spans="1:17" ht="12.75" customHeight="1" x14ac:dyDescent="0.25">
      <c r="A55" s="318"/>
      <c r="B55" s="319"/>
      <c r="C55" s="319"/>
      <c r="D55" s="319"/>
      <c r="E55" s="319"/>
      <c r="F55" s="319"/>
      <c r="G55" s="319"/>
      <c r="H55" s="319"/>
      <c r="I55" s="319"/>
      <c r="J55" s="319"/>
      <c r="K55" s="319"/>
      <c r="L55" s="319"/>
      <c r="M55" s="319"/>
      <c r="N55" s="319"/>
      <c r="O55" s="319"/>
      <c r="P55" s="319"/>
      <c r="Q55" s="320"/>
    </row>
    <row r="56" spans="1:17" ht="12.75" customHeight="1" x14ac:dyDescent="0.25">
      <c r="A56" s="321"/>
      <c r="B56" s="283"/>
      <c r="C56" s="283"/>
      <c r="D56" s="283"/>
      <c r="E56" s="283"/>
      <c r="F56" s="283"/>
      <c r="G56" s="283"/>
      <c r="H56" s="283"/>
      <c r="I56" s="283"/>
      <c r="J56" s="283"/>
      <c r="K56" s="283"/>
      <c r="L56" s="283"/>
      <c r="M56" s="283"/>
      <c r="N56" s="283"/>
      <c r="O56" s="283"/>
      <c r="P56" s="283"/>
      <c r="Q56" s="284"/>
    </row>
    <row r="57" spans="1:17" ht="12.75" customHeight="1" x14ac:dyDescent="0.25">
      <c r="A57" s="321"/>
      <c r="B57" s="283"/>
      <c r="C57" s="283"/>
      <c r="D57" s="283"/>
      <c r="E57" s="283"/>
      <c r="F57" s="283"/>
      <c r="G57" s="283"/>
      <c r="H57" s="283"/>
      <c r="I57" s="283"/>
      <c r="J57" s="283"/>
      <c r="K57" s="283"/>
      <c r="L57" s="283"/>
      <c r="M57" s="283"/>
      <c r="N57" s="283"/>
      <c r="O57" s="283"/>
      <c r="P57" s="283"/>
      <c r="Q57" s="284"/>
    </row>
    <row r="58" spans="1:17" ht="12.75" customHeight="1" x14ac:dyDescent="0.25">
      <c r="A58" s="321"/>
      <c r="B58" s="283"/>
      <c r="C58" s="283"/>
      <c r="D58" s="283"/>
      <c r="E58" s="283"/>
      <c r="F58" s="283"/>
      <c r="G58" s="283"/>
      <c r="H58" s="283"/>
      <c r="I58" s="283"/>
      <c r="J58" s="283"/>
      <c r="K58" s="283"/>
      <c r="L58" s="283"/>
      <c r="M58" s="283"/>
      <c r="N58" s="283"/>
      <c r="O58" s="283"/>
      <c r="P58" s="283"/>
      <c r="Q58" s="284"/>
    </row>
    <row r="59" spans="1:17" ht="12.75" customHeight="1" thickBot="1" x14ac:dyDescent="0.3">
      <c r="A59" s="407"/>
      <c r="B59" s="290"/>
      <c r="C59" s="290"/>
      <c r="D59" s="290"/>
      <c r="E59" s="290"/>
      <c r="F59" s="290"/>
      <c r="G59" s="290"/>
      <c r="H59" s="290"/>
      <c r="I59" s="290"/>
      <c r="J59" s="290"/>
      <c r="K59" s="290"/>
      <c r="L59" s="290"/>
      <c r="M59" s="290"/>
      <c r="N59" s="290"/>
      <c r="O59" s="290"/>
      <c r="P59" s="290"/>
      <c r="Q59" s="294"/>
    </row>
    <row r="60" spans="1:17" s="1" customFormat="1" ht="18.75" customHeight="1" x14ac:dyDescent="0.3">
      <c r="A60" s="415" t="s">
        <v>0</v>
      </c>
      <c r="B60" s="416"/>
      <c r="C60" s="416"/>
      <c r="D60" s="416"/>
      <c r="E60" s="416"/>
      <c r="F60" s="416"/>
      <c r="G60" s="416"/>
      <c r="H60" s="416"/>
      <c r="I60" s="416"/>
      <c r="J60" s="416"/>
      <c r="K60" s="416"/>
      <c r="L60" s="416"/>
      <c r="M60" s="416"/>
      <c r="N60" s="416"/>
      <c r="O60" s="416"/>
      <c r="P60" s="416"/>
      <c r="Q60" s="417"/>
    </row>
    <row r="61" spans="1:17" s="20" customFormat="1" ht="3" customHeight="1" thickBot="1" x14ac:dyDescent="0.4">
      <c r="A61" s="398"/>
      <c r="B61" s="398"/>
      <c r="C61" s="398"/>
      <c r="D61" s="398"/>
      <c r="E61" s="398"/>
      <c r="F61" s="398"/>
      <c r="G61" s="398"/>
      <c r="H61" s="398"/>
      <c r="I61" s="398"/>
      <c r="J61" s="398"/>
      <c r="K61" s="398"/>
      <c r="L61" s="398"/>
      <c r="M61" s="398"/>
      <c r="N61" s="398"/>
      <c r="O61" s="398"/>
      <c r="P61" s="398"/>
      <c r="Q61" s="398"/>
    </row>
    <row r="62" spans="1:17" ht="14.25" customHeight="1" thickBot="1" x14ac:dyDescent="0.3">
      <c r="A62" s="212" t="s">
        <v>136</v>
      </c>
      <c r="B62" s="213"/>
      <c r="C62" s="213"/>
      <c r="D62" s="213"/>
      <c r="E62" s="213"/>
      <c r="F62" s="213"/>
      <c r="G62" s="214"/>
      <c r="H62" s="400"/>
      <c r="I62" s="316" t="s">
        <v>126</v>
      </c>
      <c r="J62" s="315"/>
      <c r="K62" s="315"/>
      <c r="L62" s="315"/>
      <c r="M62" s="315"/>
      <c r="N62" s="315"/>
      <c r="O62" s="315"/>
      <c r="P62" s="315"/>
      <c r="Q62" s="317"/>
    </row>
    <row r="63" spans="1:17" ht="12.75" customHeight="1" x14ac:dyDescent="0.25">
      <c r="A63" s="285" t="s">
        <v>137</v>
      </c>
      <c r="B63" s="286"/>
      <c r="C63" s="286"/>
      <c r="D63" s="286"/>
      <c r="E63" s="286"/>
      <c r="F63" s="286"/>
      <c r="G63" s="287"/>
      <c r="H63" s="400"/>
      <c r="I63" s="325" t="s">
        <v>127</v>
      </c>
      <c r="J63" s="326"/>
      <c r="K63" s="326"/>
      <c r="L63" s="326"/>
      <c r="M63" s="91" t="s">
        <v>128</v>
      </c>
      <c r="N63" s="326" t="s">
        <v>125</v>
      </c>
      <c r="O63" s="326"/>
      <c r="P63" s="91" t="s">
        <v>129</v>
      </c>
      <c r="Q63" s="93" t="s">
        <v>24</v>
      </c>
    </row>
    <row r="64" spans="1:17" ht="12.75" customHeight="1" x14ac:dyDescent="0.25">
      <c r="A64" s="129"/>
      <c r="B64" s="292" t="s">
        <v>139</v>
      </c>
      <c r="C64" s="292"/>
      <c r="D64" s="292"/>
      <c r="E64" s="292"/>
      <c r="F64" s="292"/>
      <c r="G64" s="293"/>
      <c r="H64" s="400"/>
      <c r="I64" s="254"/>
      <c r="J64" s="255"/>
      <c r="K64" s="255"/>
      <c r="L64" s="255"/>
      <c r="M64" s="133"/>
      <c r="N64" s="255"/>
      <c r="O64" s="255"/>
      <c r="P64" s="134"/>
      <c r="Q64" s="135"/>
    </row>
    <row r="65" spans="1:17" ht="12.75" customHeight="1" x14ac:dyDescent="0.25">
      <c r="A65" s="129"/>
      <c r="B65" s="292" t="s">
        <v>140</v>
      </c>
      <c r="C65" s="292"/>
      <c r="D65" s="292"/>
      <c r="E65" s="292"/>
      <c r="F65" s="292"/>
      <c r="G65" s="293"/>
      <c r="H65" s="400"/>
      <c r="I65" s="254"/>
      <c r="J65" s="255"/>
      <c r="K65" s="255"/>
      <c r="L65" s="255"/>
      <c r="M65" s="133"/>
      <c r="N65" s="255"/>
      <c r="O65" s="255"/>
      <c r="P65" s="134"/>
      <c r="Q65" s="135"/>
    </row>
    <row r="66" spans="1:17" ht="12.75" customHeight="1" x14ac:dyDescent="0.25">
      <c r="A66" s="129"/>
      <c r="B66" s="292" t="s">
        <v>141</v>
      </c>
      <c r="C66" s="292"/>
      <c r="D66" s="292"/>
      <c r="E66" s="292"/>
      <c r="F66" s="292"/>
      <c r="G66" s="293"/>
      <c r="H66" s="400"/>
      <c r="I66" s="254"/>
      <c r="J66" s="255"/>
      <c r="K66" s="255"/>
      <c r="L66" s="255"/>
      <c r="M66" s="133"/>
      <c r="N66" s="255"/>
      <c r="O66" s="255"/>
      <c r="P66" s="134"/>
      <c r="Q66" s="135"/>
    </row>
    <row r="67" spans="1:17" ht="12.75" customHeight="1" x14ac:dyDescent="0.25">
      <c r="A67" s="129"/>
      <c r="B67" s="292" t="s">
        <v>142</v>
      </c>
      <c r="C67" s="292"/>
      <c r="D67" s="292"/>
      <c r="E67" s="292"/>
      <c r="F67" s="292"/>
      <c r="G67" s="293"/>
      <c r="H67" s="400"/>
      <c r="I67" s="254"/>
      <c r="J67" s="255"/>
      <c r="K67" s="255"/>
      <c r="L67" s="255"/>
      <c r="M67" s="133"/>
      <c r="N67" s="255"/>
      <c r="O67" s="255"/>
      <c r="P67" s="134"/>
      <c r="Q67" s="135"/>
    </row>
    <row r="68" spans="1:17" ht="12.75" customHeight="1" x14ac:dyDescent="0.25">
      <c r="A68" s="129"/>
      <c r="B68" s="292" t="s">
        <v>143</v>
      </c>
      <c r="C68" s="292"/>
      <c r="D68" s="292"/>
      <c r="E68" s="292"/>
      <c r="F68" s="292"/>
      <c r="G68" s="293"/>
      <c r="H68" s="400"/>
      <c r="I68" s="254"/>
      <c r="J68" s="255"/>
      <c r="K68" s="255"/>
      <c r="L68" s="255"/>
      <c r="M68" s="133"/>
      <c r="N68" s="255"/>
      <c r="O68" s="255"/>
      <c r="P68" s="134"/>
      <c r="Q68" s="135"/>
    </row>
    <row r="69" spans="1:17" ht="12.75" customHeight="1" x14ac:dyDescent="0.25">
      <c r="A69" s="129"/>
      <c r="B69" s="292" t="s">
        <v>144</v>
      </c>
      <c r="C69" s="292"/>
      <c r="D69" s="292"/>
      <c r="E69" s="292"/>
      <c r="F69" s="292"/>
      <c r="G69" s="293"/>
      <c r="H69" s="400"/>
      <c r="I69" s="254"/>
      <c r="J69" s="255"/>
      <c r="K69" s="255"/>
      <c r="L69" s="255"/>
      <c r="M69" s="133"/>
      <c r="N69" s="255"/>
      <c r="O69" s="255"/>
      <c r="P69" s="134"/>
      <c r="Q69" s="135"/>
    </row>
    <row r="70" spans="1:17" ht="12.75" customHeight="1" x14ac:dyDescent="0.25">
      <c r="A70" s="129"/>
      <c r="B70" s="292" t="s">
        <v>145</v>
      </c>
      <c r="C70" s="292"/>
      <c r="D70" s="292"/>
      <c r="E70" s="292"/>
      <c r="F70" s="292"/>
      <c r="G70" s="293"/>
      <c r="H70" s="400"/>
      <c r="I70" s="254"/>
      <c r="J70" s="255"/>
      <c r="K70" s="255"/>
      <c r="L70" s="255"/>
      <c r="M70" s="133"/>
      <c r="N70" s="255"/>
      <c r="O70" s="255"/>
      <c r="P70" s="134"/>
      <c r="Q70" s="135"/>
    </row>
    <row r="71" spans="1:17" ht="12.75" customHeight="1" x14ac:dyDescent="0.25">
      <c r="A71" s="129"/>
      <c r="B71" s="292" t="s">
        <v>146</v>
      </c>
      <c r="C71" s="292"/>
      <c r="D71" s="292"/>
      <c r="E71" s="292"/>
      <c r="F71" s="292"/>
      <c r="G71" s="293"/>
      <c r="H71" s="400"/>
      <c r="I71" s="254"/>
      <c r="J71" s="255"/>
      <c r="K71" s="255"/>
      <c r="L71" s="255"/>
      <c r="M71" s="133"/>
      <c r="N71" s="255"/>
      <c r="O71" s="255"/>
      <c r="P71" s="134"/>
      <c r="Q71" s="135"/>
    </row>
    <row r="72" spans="1:17" ht="12.75" customHeight="1" x14ac:dyDescent="0.25">
      <c r="A72" s="129"/>
      <c r="B72" s="292" t="s">
        <v>147</v>
      </c>
      <c r="C72" s="292"/>
      <c r="D72" s="292"/>
      <c r="E72" s="292"/>
      <c r="F72" s="292"/>
      <c r="G72" s="293"/>
      <c r="H72" s="400"/>
      <c r="I72" s="254"/>
      <c r="J72" s="255"/>
      <c r="K72" s="255"/>
      <c r="L72" s="255"/>
      <c r="M72" s="133"/>
      <c r="N72" s="255"/>
      <c r="O72" s="255"/>
      <c r="P72" s="134"/>
      <c r="Q72" s="135"/>
    </row>
    <row r="73" spans="1:17" ht="12.75" customHeight="1" thickBot="1" x14ac:dyDescent="0.3">
      <c r="A73" s="130"/>
      <c r="B73" s="331" t="s">
        <v>148</v>
      </c>
      <c r="C73" s="331"/>
      <c r="D73" s="331"/>
      <c r="E73" s="331"/>
      <c r="F73" s="331"/>
      <c r="G73" s="399"/>
      <c r="H73" s="400"/>
      <c r="I73" s="254"/>
      <c r="J73" s="255"/>
      <c r="K73" s="255"/>
      <c r="L73" s="255"/>
      <c r="M73" s="133"/>
      <c r="N73" s="255"/>
      <c r="O73" s="255"/>
      <c r="P73" s="134"/>
      <c r="Q73" s="135"/>
    </row>
    <row r="74" spans="1:17" ht="12.75" customHeight="1" thickBot="1" x14ac:dyDescent="0.3">
      <c r="A74" s="52">
        <f>SUM(A64:A73)</f>
        <v>0</v>
      </c>
      <c r="B74" s="275" t="s">
        <v>150</v>
      </c>
      <c r="C74" s="275"/>
      <c r="D74" s="275"/>
      <c r="E74" s="275"/>
      <c r="F74" s="275"/>
      <c r="G74" s="276"/>
      <c r="H74" s="400"/>
      <c r="I74" s="254"/>
      <c r="J74" s="255"/>
      <c r="K74" s="255"/>
      <c r="L74" s="255"/>
      <c r="M74" s="133"/>
      <c r="N74" s="255"/>
      <c r="O74" s="255"/>
      <c r="P74" s="134"/>
      <c r="Q74" s="135"/>
    </row>
    <row r="75" spans="1:17" ht="12.75" customHeight="1" x14ac:dyDescent="0.25">
      <c r="A75" s="280" t="s">
        <v>138</v>
      </c>
      <c r="B75" s="281"/>
      <c r="C75" s="281"/>
      <c r="D75" s="281"/>
      <c r="E75" s="281"/>
      <c r="F75" s="281"/>
      <c r="G75" s="282"/>
      <c r="H75" s="400"/>
      <c r="I75" s="254"/>
      <c r="J75" s="255"/>
      <c r="K75" s="255"/>
      <c r="L75" s="255"/>
      <c r="M75" s="133"/>
      <c r="N75" s="255"/>
      <c r="O75" s="255"/>
      <c r="P75" s="134"/>
      <c r="Q75" s="135"/>
    </row>
    <row r="76" spans="1:17" ht="12.75" customHeight="1" x14ac:dyDescent="0.25">
      <c r="A76" s="129"/>
      <c r="B76" s="283"/>
      <c r="C76" s="283"/>
      <c r="D76" s="261"/>
      <c r="E76" s="127"/>
      <c r="F76" s="283"/>
      <c r="G76" s="284"/>
      <c r="H76" s="400"/>
      <c r="I76" s="254"/>
      <c r="J76" s="255"/>
      <c r="K76" s="255"/>
      <c r="L76" s="255"/>
      <c r="M76" s="133"/>
      <c r="N76" s="255"/>
      <c r="O76" s="255"/>
      <c r="P76" s="134"/>
      <c r="Q76" s="135"/>
    </row>
    <row r="77" spans="1:17" ht="12.75" customHeight="1" x14ac:dyDescent="0.25">
      <c r="A77" s="129"/>
      <c r="B77" s="283"/>
      <c r="C77" s="283"/>
      <c r="D77" s="261"/>
      <c r="E77" s="127"/>
      <c r="F77" s="283"/>
      <c r="G77" s="284"/>
      <c r="H77" s="400"/>
      <c r="I77" s="254"/>
      <c r="J77" s="255"/>
      <c r="K77" s="255"/>
      <c r="L77" s="255"/>
      <c r="M77" s="133"/>
      <c r="N77" s="255"/>
      <c r="O77" s="255"/>
      <c r="P77" s="134"/>
      <c r="Q77" s="135"/>
    </row>
    <row r="78" spans="1:17" ht="12.75" customHeight="1" x14ac:dyDescent="0.25">
      <c r="A78" s="129"/>
      <c r="B78" s="283"/>
      <c r="C78" s="283"/>
      <c r="D78" s="261"/>
      <c r="E78" s="127"/>
      <c r="F78" s="283"/>
      <c r="G78" s="284"/>
      <c r="H78" s="400"/>
      <c r="I78" s="254"/>
      <c r="J78" s="255"/>
      <c r="K78" s="255"/>
      <c r="L78" s="255"/>
      <c r="M78" s="133"/>
      <c r="N78" s="255"/>
      <c r="O78" s="255"/>
      <c r="P78" s="134"/>
      <c r="Q78" s="135"/>
    </row>
    <row r="79" spans="1:17" ht="12.75" customHeight="1" x14ac:dyDescent="0.25">
      <c r="A79" s="129"/>
      <c r="B79" s="283"/>
      <c r="C79" s="283"/>
      <c r="D79" s="261"/>
      <c r="E79" s="127"/>
      <c r="F79" s="283"/>
      <c r="G79" s="284"/>
      <c r="H79" s="400"/>
      <c r="I79" s="254"/>
      <c r="J79" s="255"/>
      <c r="K79" s="255"/>
      <c r="L79" s="255"/>
      <c r="M79" s="133"/>
      <c r="N79" s="255"/>
      <c r="O79" s="255"/>
      <c r="P79" s="134"/>
      <c r="Q79" s="135"/>
    </row>
    <row r="80" spans="1:17" ht="12.75" customHeight="1" x14ac:dyDescent="0.25">
      <c r="A80" s="131"/>
      <c r="B80" s="288"/>
      <c r="C80" s="288"/>
      <c r="D80" s="289"/>
      <c r="E80" s="127"/>
      <c r="F80" s="283"/>
      <c r="G80" s="284"/>
      <c r="H80" s="400"/>
      <c r="I80" s="254"/>
      <c r="J80" s="255"/>
      <c r="K80" s="255"/>
      <c r="L80" s="255"/>
      <c r="M80" s="133"/>
      <c r="N80" s="255"/>
      <c r="O80" s="255"/>
      <c r="P80" s="134"/>
      <c r="Q80" s="135"/>
    </row>
    <row r="81" spans="1:17" ht="12.75" customHeight="1" x14ac:dyDescent="0.25">
      <c r="A81" s="129"/>
      <c r="B81" s="283"/>
      <c r="C81" s="283"/>
      <c r="D81" s="261"/>
      <c r="E81" s="127"/>
      <c r="F81" s="283"/>
      <c r="G81" s="284"/>
      <c r="H81" s="400"/>
      <c r="I81" s="254"/>
      <c r="J81" s="255"/>
      <c r="K81" s="255"/>
      <c r="L81" s="255"/>
      <c r="M81" s="133"/>
      <c r="N81" s="255"/>
      <c r="O81" s="255"/>
      <c r="P81" s="134"/>
      <c r="Q81" s="135"/>
    </row>
    <row r="82" spans="1:17" ht="12.75" customHeight="1" thickBot="1" x14ac:dyDescent="0.3">
      <c r="A82" s="130"/>
      <c r="B82" s="290"/>
      <c r="C82" s="290"/>
      <c r="D82" s="291"/>
      <c r="E82" s="132"/>
      <c r="F82" s="290"/>
      <c r="G82" s="294"/>
      <c r="H82" s="400"/>
      <c r="I82" s="254"/>
      <c r="J82" s="255"/>
      <c r="K82" s="255"/>
      <c r="L82" s="255"/>
      <c r="M82" s="133"/>
      <c r="N82" s="255"/>
      <c r="O82" s="255"/>
      <c r="P82" s="134"/>
      <c r="Q82" s="135"/>
    </row>
    <row r="83" spans="1:17" ht="12.75" customHeight="1" x14ac:dyDescent="0.25">
      <c r="A83" s="295" t="s">
        <v>149</v>
      </c>
      <c r="B83" s="296"/>
      <c r="C83" s="296"/>
      <c r="D83" s="296"/>
      <c r="E83" s="296"/>
      <c r="F83" s="296"/>
      <c r="G83" s="297"/>
      <c r="H83" s="400"/>
      <c r="I83" s="254"/>
      <c r="J83" s="255"/>
      <c r="K83" s="255"/>
      <c r="L83" s="255"/>
      <c r="M83" s="133"/>
      <c r="N83" s="255"/>
      <c r="O83" s="255"/>
      <c r="P83" s="134"/>
      <c r="Q83" s="135"/>
    </row>
    <row r="84" spans="1:17" ht="12.75" customHeight="1" x14ac:dyDescent="0.25">
      <c r="A84" s="254"/>
      <c r="B84" s="255"/>
      <c r="C84" s="255"/>
      <c r="D84" s="255"/>
      <c r="E84" s="255"/>
      <c r="F84" s="255"/>
      <c r="G84" s="256"/>
      <c r="H84" s="400"/>
      <c r="I84" s="254"/>
      <c r="J84" s="255"/>
      <c r="K84" s="255"/>
      <c r="L84" s="255"/>
      <c r="M84" s="133"/>
      <c r="N84" s="255"/>
      <c r="O84" s="255"/>
      <c r="P84" s="134"/>
      <c r="Q84" s="135"/>
    </row>
    <row r="85" spans="1:17" ht="12.75" customHeight="1" x14ac:dyDescent="0.25">
      <c r="A85" s="254"/>
      <c r="B85" s="255"/>
      <c r="C85" s="255"/>
      <c r="D85" s="255"/>
      <c r="E85" s="255"/>
      <c r="F85" s="255"/>
      <c r="G85" s="256"/>
      <c r="H85" s="400"/>
      <c r="I85" s="254"/>
      <c r="J85" s="255"/>
      <c r="K85" s="255"/>
      <c r="L85" s="255"/>
      <c r="M85" s="133"/>
      <c r="N85" s="255"/>
      <c r="O85" s="255"/>
      <c r="P85" s="134"/>
      <c r="Q85" s="135"/>
    </row>
    <row r="86" spans="1:17" ht="12.75" customHeight="1" x14ac:dyDescent="0.25">
      <c r="A86" s="254"/>
      <c r="B86" s="255"/>
      <c r="C86" s="255"/>
      <c r="D86" s="255"/>
      <c r="E86" s="255"/>
      <c r="F86" s="255"/>
      <c r="G86" s="256"/>
      <c r="H86" s="400"/>
      <c r="I86" s="254"/>
      <c r="J86" s="255"/>
      <c r="K86" s="255"/>
      <c r="L86" s="255"/>
      <c r="M86" s="133"/>
      <c r="N86" s="255"/>
      <c r="O86" s="255"/>
      <c r="P86" s="134"/>
      <c r="Q86" s="135"/>
    </row>
    <row r="87" spans="1:17" ht="12.75" customHeight="1" x14ac:dyDescent="0.25">
      <c r="A87" s="254"/>
      <c r="B87" s="255"/>
      <c r="C87" s="255"/>
      <c r="D87" s="255"/>
      <c r="E87" s="255"/>
      <c r="F87" s="255"/>
      <c r="G87" s="256"/>
      <c r="H87" s="400"/>
      <c r="I87" s="254"/>
      <c r="J87" s="255"/>
      <c r="K87" s="255"/>
      <c r="L87" s="255"/>
      <c r="M87" s="133"/>
      <c r="N87" s="255"/>
      <c r="O87" s="255"/>
      <c r="P87" s="134"/>
      <c r="Q87" s="135"/>
    </row>
    <row r="88" spans="1:17" ht="12.75" customHeight="1" x14ac:dyDescent="0.25">
      <c r="A88" s="254"/>
      <c r="B88" s="255"/>
      <c r="C88" s="255"/>
      <c r="D88" s="255"/>
      <c r="E88" s="255"/>
      <c r="F88" s="255"/>
      <c r="G88" s="256"/>
      <c r="H88" s="400"/>
      <c r="I88" s="254"/>
      <c r="J88" s="255"/>
      <c r="K88" s="255"/>
      <c r="L88" s="255"/>
      <c r="M88" s="133"/>
      <c r="N88" s="255"/>
      <c r="O88" s="255"/>
      <c r="P88" s="134"/>
      <c r="Q88" s="135"/>
    </row>
    <row r="89" spans="1:17" ht="12.75" customHeight="1" x14ac:dyDescent="0.25">
      <c r="A89" s="254"/>
      <c r="B89" s="255"/>
      <c r="C89" s="255"/>
      <c r="D89" s="255"/>
      <c r="E89" s="255"/>
      <c r="F89" s="255"/>
      <c r="G89" s="256"/>
      <c r="H89" s="400"/>
      <c r="I89" s="254"/>
      <c r="J89" s="255"/>
      <c r="K89" s="255"/>
      <c r="L89" s="255"/>
      <c r="M89" s="133"/>
      <c r="N89" s="255"/>
      <c r="O89" s="255"/>
      <c r="P89" s="134"/>
      <c r="Q89" s="135"/>
    </row>
    <row r="90" spans="1:17" ht="12.75" customHeight="1" x14ac:dyDescent="0.25">
      <c r="A90" s="254"/>
      <c r="B90" s="255"/>
      <c r="C90" s="255"/>
      <c r="D90" s="255"/>
      <c r="E90" s="255"/>
      <c r="F90" s="255"/>
      <c r="G90" s="256"/>
      <c r="H90" s="400"/>
      <c r="I90" s="254"/>
      <c r="J90" s="255"/>
      <c r="K90" s="255"/>
      <c r="L90" s="255"/>
      <c r="M90" s="133"/>
      <c r="N90" s="255"/>
      <c r="O90" s="255"/>
      <c r="P90" s="134"/>
      <c r="Q90" s="135"/>
    </row>
    <row r="91" spans="1:17" ht="12.75" customHeight="1" x14ac:dyDescent="0.25">
      <c r="A91" s="254"/>
      <c r="B91" s="255"/>
      <c r="C91" s="255"/>
      <c r="D91" s="255"/>
      <c r="E91" s="255"/>
      <c r="F91" s="255"/>
      <c r="G91" s="256"/>
      <c r="H91" s="400"/>
      <c r="I91" s="254"/>
      <c r="J91" s="255"/>
      <c r="K91" s="255"/>
      <c r="L91" s="255"/>
      <c r="M91" s="133"/>
      <c r="N91" s="255"/>
      <c r="O91" s="255"/>
      <c r="P91" s="134"/>
      <c r="Q91" s="135"/>
    </row>
    <row r="92" spans="1:17" ht="12.75" customHeight="1" x14ac:dyDescent="0.25">
      <c r="A92" s="254"/>
      <c r="B92" s="255"/>
      <c r="C92" s="255"/>
      <c r="D92" s="255"/>
      <c r="E92" s="255"/>
      <c r="F92" s="255"/>
      <c r="G92" s="256"/>
      <c r="H92" s="400"/>
      <c r="I92" s="254"/>
      <c r="J92" s="255"/>
      <c r="K92" s="255"/>
      <c r="L92" s="255"/>
      <c r="M92" s="133"/>
      <c r="N92" s="255"/>
      <c r="O92" s="255"/>
      <c r="P92" s="134"/>
      <c r="Q92" s="135"/>
    </row>
    <row r="93" spans="1:17" ht="12.75" customHeight="1" thickBot="1" x14ac:dyDescent="0.3">
      <c r="A93" s="257"/>
      <c r="B93" s="258"/>
      <c r="C93" s="258"/>
      <c r="D93" s="258"/>
      <c r="E93" s="258"/>
      <c r="F93" s="258"/>
      <c r="G93" s="259"/>
      <c r="H93" s="400"/>
      <c r="I93" s="254"/>
      <c r="J93" s="255"/>
      <c r="K93" s="255"/>
      <c r="L93" s="255"/>
      <c r="M93" s="310"/>
      <c r="N93" s="255"/>
      <c r="O93" s="255"/>
      <c r="P93" s="384"/>
      <c r="Q93" s="387"/>
    </row>
    <row r="94" spans="1:17" s="20" customFormat="1" ht="1.5" customHeight="1" x14ac:dyDescent="0.25">
      <c r="A94" s="401"/>
      <c r="B94" s="401"/>
      <c r="C94" s="401"/>
      <c r="D94" s="401"/>
      <c r="E94" s="401"/>
      <c r="F94" s="401"/>
      <c r="G94" s="401"/>
      <c r="H94" s="400"/>
      <c r="I94" s="254"/>
      <c r="J94" s="255"/>
      <c r="K94" s="255"/>
      <c r="L94" s="255"/>
      <c r="M94" s="310"/>
      <c r="N94" s="255"/>
      <c r="O94" s="255"/>
      <c r="P94" s="384"/>
      <c r="Q94" s="387"/>
    </row>
    <row r="95" spans="1:17" s="20" customFormat="1" ht="2.25" customHeight="1" thickBot="1" x14ac:dyDescent="0.3">
      <c r="A95" s="370"/>
      <c r="B95" s="370"/>
      <c r="C95" s="370"/>
      <c r="D95" s="370"/>
      <c r="E95" s="370"/>
      <c r="F95" s="370"/>
      <c r="G95" s="370"/>
      <c r="H95" s="400"/>
      <c r="I95" s="308"/>
      <c r="J95" s="309"/>
      <c r="K95" s="309"/>
      <c r="L95" s="309"/>
      <c r="M95" s="311"/>
      <c r="N95" s="309"/>
      <c r="O95" s="309"/>
      <c r="P95" s="385"/>
      <c r="Q95" s="386"/>
    </row>
    <row r="96" spans="1:17" ht="12.75" customHeight="1" thickBot="1" x14ac:dyDescent="0.3">
      <c r="A96" s="212" t="s">
        <v>132</v>
      </c>
      <c r="B96" s="213"/>
      <c r="C96" s="213"/>
      <c r="D96" s="213"/>
      <c r="E96" s="213"/>
      <c r="F96" s="213"/>
      <c r="G96" s="214"/>
      <c r="H96" s="400"/>
      <c r="I96" s="308"/>
      <c r="J96" s="309"/>
      <c r="K96" s="309"/>
      <c r="L96" s="309"/>
      <c r="M96" s="311"/>
      <c r="N96" s="309"/>
      <c r="O96" s="309"/>
      <c r="P96" s="385"/>
      <c r="Q96" s="386"/>
    </row>
    <row r="97" spans="1:17" ht="12.75" customHeight="1" x14ac:dyDescent="0.25">
      <c r="A97" s="269" t="s">
        <v>15</v>
      </c>
      <c r="B97" s="270"/>
      <c r="C97" s="271"/>
      <c r="D97" s="302"/>
      <c r="E97" s="302"/>
      <c r="F97" s="302"/>
      <c r="G97" s="303"/>
      <c r="H97" s="400"/>
      <c r="I97" s="254"/>
      <c r="J97" s="255"/>
      <c r="K97" s="255"/>
      <c r="L97" s="255"/>
      <c r="M97" s="133"/>
      <c r="N97" s="255"/>
      <c r="O97" s="255"/>
      <c r="P97" s="134"/>
      <c r="Q97" s="135"/>
    </row>
    <row r="98" spans="1:17" ht="12.75" customHeight="1" x14ac:dyDescent="0.25">
      <c r="A98" s="306" t="s">
        <v>133</v>
      </c>
      <c r="B98" s="266"/>
      <c r="C98" s="307"/>
      <c r="D98" s="255"/>
      <c r="E98" s="255"/>
      <c r="F98" s="255"/>
      <c r="G98" s="256"/>
      <c r="H98" s="400"/>
      <c r="I98" s="254"/>
      <c r="J98" s="255"/>
      <c r="K98" s="255"/>
      <c r="L98" s="255"/>
      <c r="M98" s="133"/>
      <c r="N98" s="255"/>
      <c r="O98" s="255"/>
      <c r="P98" s="134"/>
      <c r="Q98" s="135"/>
    </row>
    <row r="99" spans="1:17" ht="12.75" customHeight="1" x14ac:dyDescent="0.25">
      <c r="A99" s="306" t="s">
        <v>134</v>
      </c>
      <c r="B99" s="266"/>
      <c r="C99" s="307"/>
      <c r="D99" s="124"/>
      <c r="E99" s="301" t="s">
        <v>84</v>
      </c>
      <c r="F99" s="301"/>
      <c r="G99" s="128"/>
      <c r="H99" s="400"/>
      <c r="I99" s="254"/>
      <c r="J99" s="255"/>
      <c r="K99" s="255"/>
      <c r="L99" s="255"/>
      <c r="M99" s="133"/>
      <c r="N99" s="255"/>
      <c r="O99" s="255"/>
      <c r="P99" s="134"/>
      <c r="Q99" s="135"/>
    </row>
    <row r="100" spans="1:17" ht="12.75" customHeight="1" x14ac:dyDescent="0.25">
      <c r="A100" s="306" t="s">
        <v>58</v>
      </c>
      <c r="B100" s="266"/>
      <c r="C100" s="307"/>
      <c r="D100" s="124"/>
      <c r="E100" s="301" t="s">
        <v>59</v>
      </c>
      <c r="F100" s="301"/>
      <c r="G100" s="128"/>
      <c r="H100" s="400"/>
      <c r="I100" s="254"/>
      <c r="J100" s="255"/>
      <c r="K100" s="255"/>
      <c r="L100" s="255"/>
      <c r="M100" s="133"/>
      <c r="N100" s="255"/>
      <c r="O100" s="255"/>
      <c r="P100" s="134"/>
      <c r="Q100" s="135"/>
    </row>
    <row r="101" spans="1:17" ht="12.75" customHeight="1" x14ac:dyDescent="0.25">
      <c r="A101" s="306" t="s">
        <v>91</v>
      </c>
      <c r="B101" s="266"/>
      <c r="C101" s="307"/>
      <c r="D101" s="124"/>
      <c r="E101" s="301" t="s">
        <v>56</v>
      </c>
      <c r="F101" s="301"/>
      <c r="G101" s="128"/>
      <c r="H101" s="400"/>
      <c r="I101" s="254"/>
      <c r="J101" s="255"/>
      <c r="K101" s="255"/>
      <c r="L101" s="255"/>
      <c r="M101" s="133"/>
      <c r="N101" s="255"/>
      <c r="O101" s="255"/>
      <c r="P101" s="134"/>
      <c r="Q101" s="135"/>
    </row>
    <row r="102" spans="1:17" ht="12.75" customHeight="1" x14ac:dyDescent="0.25">
      <c r="A102" s="306" t="s">
        <v>51</v>
      </c>
      <c r="B102" s="266"/>
      <c r="C102" s="307"/>
      <c r="D102" s="124"/>
      <c r="E102" s="301" t="s">
        <v>52</v>
      </c>
      <c r="F102" s="301"/>
      <c r="G102" s="128"/>
      <c r="H102" s="400"/>
      <c r="I102" s="254"/>
      <c r="J102" s="255"/>
      <c r="K102" s="255"/>
      <c r="L102" s="255"/>
      <c r="M102" s="133"/>
      <c r="N102" s="255"/>
      <c r="O102" s="255"/>
      <c r="P102" s="134"/>
      <c r="Q102" s="135"/>
    </row>
    <row r="103" spans="1:17" ht="12.75" customHeight="1" x14ac:dyDescent="0.25">
      <c r="A103" s="306" t="s">
        <v>57</v>
      </c>
      <c r="B103" s="266"/>
      <c r="C103" s="307"/>
      <c r="D103" s="124"/>
      <c r="E103" s="301" t="s">
        <v>60</v>
      </c>
      <c r="F103" s="301"/>
      <c r="G103" s="128"/>
      <c r="H103" s="400"/>
      <c r="I103" s="254"/>
      <c r="J103" s="255"/>
      <c r="K103" s="255"/>
      <c r="L103" s="255"/>
      <c r="M103" s="133"/>
      <c r="N103" s="255"/>
      <c r="O103" s="255"/>
      <c r="P103" s="134"/>
      <c r="Q103" s="135"/>
    </row>
    <row r="104" spans="1:17" ht="12.75" customHeight="1" x14ac:dyDescent="0.25">
      <c r="A104" s="306" t="s">
        <v>120</v>
      </c>
      <c r="B104" s="266"/>
      <c r="C104" s="307"/>
      <c r="D104" s="255"/>
      <c r="E104" s="255"/>
      <c r="F104" s="255"/>
      <c r="G104" s="256"/>
      <c r="H104" s="400"/>
      <c r="I104" s="254"/>
      <c r="J104" s="255"/>
      <c r="K104" s="255"/>
      <c r="L104" s="255"/>
      <c r="M104" s="133"/>
      <c r="N104" s="255"/>
      <c r="O104" s="255"/>
      <c r="P104" s="134"/>
      <c r="Q104" s="135"/>
    </row>
    <row r="105" spans="1:17" ht="12.75" customHeight="1" thickBot="1" x14ac:dyDescent="0.3">
      <c r="A105" s="306" t="s">
        <v>135</v>
      </c>
      <c r="B105" s="266"/>
      <c r="C105" s="307"/>
      <c r="D105" s="260"/>
      <c r="E105" s="283"/>
      <c r="F105" s="283"/>
      <c r="G105" s="284"/>
      <c r="H105" s="400"/>
      <c r="I105" s="304"/>
      <c r="J105" s="305"/>
      <c r="K105" s="305"/>
      <c r="L105" s="305"/>
      <c r="M105" s="136"/>
      <c r="N105" s="305"/>
      <c r="O105" s="305"/>
      <c r="P105" s="137"/>
      <c r="Q105" s="138"/>
    </row>
    <row r="106" spans="1:17" ht="12.75" customHeight="1" thickBot="1" x14ac:dyDescent="0.3">
      <c r="A106" s="257"/>
      <c r="B106" s="258"/>
      <c r="C106" s="258"/>
      <c r="D106" s="258"/>
      <c r="E106" s="258"/>
      <c r="F106" s="258"/>
      <c r="G106" s="259"/>
      <c r="H106" s="400"/>
      <c r="I106" s="298" t="s">
        <v>130</v>
      </c>
      <c r="J106" s="299"/>
      <c r="K106" s="299"/>
      <c r="L106" s="299"/>
      <c r="M106" s="92">
        <f>SUM(M64:M105)</f>
        <v>0</v>
      </c>
      <c r="N106" s="300" t="s">
        <v>131</v>
      </c>
      <c r="O106" s="300"/>
      <c r="P106" s="43">
        <f>SUM(P64:P105)</f>
        <v>0</v>
      </c>
      <c r="Q106" s="44">
        <f>SUM(Q64:Q105)</f>
        <v>0</v>
      </c>
    </row>
    <row r="107" spans="1:17" s="20" customFormat="1" ht="3.75" customHeight="1" thickBot="1" x14ac:dyDescent="0.3">
      <c r="A107" s="370"/>
      <c r="B107" s="370"/>
      <c r="C107" s="370"/>
      <c r="D107" s="370"/>
      <c r="E107" s="370"/>
      <c r="F107" s="370"/>
      <c r="G107" s="370"/>
      <c r="H107" s="370"/>
      <c r="I107" s="370"/>
      <c r="J107" s="370"/>
      <c r="K107" s="370"/>
      <c r="L107" s="370"/>
      <c r="M107" s="370"/>
      <c r="N107" s="370"/>
      <c r="O107" s="370"/>
      <c r="P107" s="370"/>
      <c r="Q107" s="370"/>
    </row>
    <row r="108" spans="1:17" ht="14.25" customHeight="1" thickBot="1" x14ac:dyDescent="0.3">
      <c r="A108" s="212" t="s">
        <v>135</v>
      </c>
      <c r="B108" s="213"/>
      <c r="C108" s="213"/>
      <c r="D108" s="213"/>
      <c r="E108" s="213"/>
      <c r="F108" s="213"/>
      <c r="G108" s="213"/>
      <c r="H108" s="213"/>
      <c r="I108" s="213"/>
      <c r="J108" s="213"/>
      <c r="K108" s="213"/>
      <c r="L108" s="213"/>
      <c r="M108" s="213"/>
      <c r="N108" s="213"/>
      <c r="O108" s="213"/>
      <c r="P108" s="213"/>
      <c r="Q108" s="214"/>
    </row>
    <row r="109" spans="1:17" ht="12.75" customHeight="1" x14ac:dyDescent="0.25">
      <c r="A109" s="277"/>
      <c r="B109" s="278"/>
      <c r="C109" s="278"/>
      <c r="D109" s="278"/>
      <c r="E109" s="278"/>
      <c r="F109" s="278"/>
      <c r="G109" s="278"/>
      <c r="H109" s="278"/>
      <c r="I109" s="278"/>
      <c r="J109" s="278"/>
      <c r="K109" s="278"/>
      <c r="L109" s="278"/>
      <c r="M109" s="278"/>
      <c r="N109" s="278"/>
      <c r="O109" s="278"/>
      <c r="P109" s="278"/>
      <c r="Q109" s="279"/>
    </row>
    <row r="110" spans="1:17" ht="12.75" customHeight="1" x14ac:dyDescent="0.25">
      <c r="A110" s="254"/>
      <c r="B110" s="255"/>
      <c r="C110" s="255"/>
      <c r="D110" s="255"/>
      <c r="E110" s="255"/>
      <c r="F110" s="255"/>
      <c r="G110" s="255"/>
      <c r="H110" s="255"/>
      <c r="I110" s="255"/>
      <c r="J110" s="255"/>
      <c r="K110" s="255"/>
      <c r="L110" s="255"/>
      <c r="M110" s="255"/>
      <c r="N110" s="255"/>
      <c r="O110" s="255"/>
      <c r="P110" s="255"/>
      <c r="Q110" s="256"/>
    </row>
    <row r="111" spans="1:17" ht="12.75" customHeight="1" x14ac:dyDescent="0.25">
      <c r="A111" s="254"/>
      <c r="B111" s="255"/>
      <c r="C111" s="255"/>
      <c r="D111" s="255"/>
      <c r="E111" s="255"/>
      <c r="F111" s="255"/>
      <c r="G111" s="255"/>
      <c r="H111" s="255"/>
      <c r="I111" s="255"/>
      <c r="J111" s="255"/>
      <c r="K111" s="255"/>
      <c r="L111" s="255"/>
      <c r="M111" s="255"/>
      <c r="N111" s="255"/>
      <c r="O111" s="255"/>
      <c r="P111" s="255"/>
      <c r="Q111" s="256"/>
    </row>
    <row r="112" spans="1:17" ht="12.75" customHeight="1" x14ac:dyDescent="0.25">
      <c r="A112" s="254"/>
      <c r="B112" s="255"/>
      <c r="C112" s="255"/>
      <c r="D112" s="255"/>
      <c r="E112" s="255"/>
      <c r="F112" s="255"/>
      <c r="G112" s="255"/>
      <c r="H112" s="255"/>
      <c r="I112" s="255"/>
      <c r="J112" s="255"/>
      <c r="K112" s="255"/>
      <c r="L112" s="255"/>
      <c r="M112" s="255"/>
      <c r="N112" s="255"/>
      <c r="O112" s="255"/>
      <c r="P112" s="255"/>
      <c r="Q112" s="256"/>
    </row>
    <row r="113" spans="1:17" ht="12.75" customHeight="1" x14ac:dyDescent="0.25">
      <c r="A113" s="254"/>
      <c r="B113" s="255"/>
      <c r="C113" s="255"/>
      <c r="D113" s="255"/>
      <c r="E113" s="255"/>
      <c r="F113" s="255"/>
      <c r="G113" s="255"/>
      <c r="H113" s="255"/>
      <c r="I113" s="255"/>
      <c r="J113" s="255"/>
      <c r="K113" s="255"/>
      <c r="L113" s="255"/>
      <c r="M113" s="255"/>
      <c r="N113" s="255"/>
      <c r="O113" s="255"/>
      <c r="P113" s="255"/>
      <c r="Q113" s="256"/>
    </row>
    <row r="114" spans="1:17" ht="12.75" customHeight="1" x14ac:dyDescent="0.25">
      <c r="A114" s="254"/>
      <c r="B114" s="255"/>
      <c r="C114" s="255"/>
      <c r="D114" s="255"/>
      <c r="E114" s="255"/>
      <c r="F114" s="255"/>
      <c r="G114" s="255"/>
      <c r="H114" s="255"/>
      <c r="I114" s="255"/>
      <c r="J114" s="255"/>
      <c r="K114" s="255"/>
      <c r="L114" s="255"/>
      <c r="M114" s="255"/>
      <c r="N114" s="255"/>
      <c r="O114" s="255"/>
      <c r="P114" s="255"/>
      <c r="Q114" s="256"/>
    </row>
    <row r="115" spans="1:17" ht="12.75" customHeight="1" x14ac:dyDescent="0.25">
      <c r="A115" s="254"/>
      <c r="B115" s="255"/>
      <c r="C115" s="255"/>
      <c r="D115" s="255"/>
      <c r="E115" s="255"/>
      <c r="F115" s="255"/>
      <c r="G115" s="255"/>
      <c r="H115" s="255"/>
      <c r="I115" s="255"/>
      <c r="J115" s="255"/>
      <c r="K115" s="255"/>
      <c r="L115" s="255"/>
      <c r="M115" s="255"/>
      <c r="N115" s="255"/>
      <c r="O115" s="255"/>
      <c r="P115" s="255"/>
      <c r="Q115" s="256"/>
    </row>
    <row r="116" spans="1:17" ht="12.75" customHeight="1" x14ac:dyDescent="0.25">
      <c r="A116" s="254"/>
      <c r="B116" s="255"/>
      <c r="C116" s="255"/>
      <c r="D116" s="255"/>
      <c r="E116" s="255"/>
      <c r="F116" s="255"/>
      <c r="G116" s="255"/>
      <c r="H116" s="255"/>
      <c r="I116" s="255"/>
      <c r="J116" s="255"/>
      <c r="K116" s="255"/>
      <c r="L116" s="255"/>
      <c r="M116" s="255"/>
      <c r="N116" s="255"/>
      <c r="O116" s="255"/>
      <c r="P116" s="255"/>
      <c r="Q116" s="256"/>
    </row>
    <row r="117" spans="1:17" ht="12.75" customHeight="1" thickBot="1" x14ac:dyDescent="0.3">
      <c r="A117" s="257"/>
      <c r="B117" s="258"/>
      <c r="C117" s="258"/>
      <c r="D117" s="258"/>
      <c r="E117" s="258"/>
      <c r="F117" s="258"/>
      <c r="G117" s="258"/>
      <c r="H117" s="258"/>
      <c r="I117" s="258"/>
      <c r="J117" s="258"/>
      <c r="K117" s="258"/>
      <c r="L117" s="258"/>
      <c r="M117" s="258"/>
      <c r="N117" s="258"/>
      <c r="O117" s="258"/>
      <c r="P117" s="258"/>
      <c r="Q117" s="259"/>
    </row>
    <row r="118" spans="1:17" ht="12.75" customHeight="1" x14ac:dyDescent="0.25"/>
    <row r="119" spans="1:17" ht="12.75" customHeight="1" x14ac:dyDescent="0.25"/>
    <row r="120" spans="1:17" ht="12.75" customHeight="1" x14ac:dyDescent="0.25"/>
    <row r="121" spans="1:17" ht="12.75" customHeight="1" x14ac:dyDescent="0.25"/>
    <row r="122" spans="1:17" ht="12.75" customHeight="1" x14ac:dyDescent="0.25"/>
    <row r="123" spans="1:17" ht="12.75" customHeight="1" x14ac:dyDescent="0.25"/>
    <row r="124" spans="1:17" ht="12.75" customHeight="1" x14ac:dyDescent="0.25"/>
    <row r="125" spans="1:17" ht="12.75" customHeight="1" x14ac:dyDescent="0.25"/>
    <row r="126" spans="1:17" ht="12.75" customHeight="1" x14ac:dyDescent="0.25"/>
    <row r="127" spans="1:17" ht="12.75" customHeight="1" x14ac:dyDescent="0.25"/>
    <row r="128" spans="1:1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sheetData>
  <sheetProtection algorithmName="SHA-512" hashValue="N9DFGGAmyRdCN/V7T1XMdCCGeVSGdbrJHlYtUZn6zAhiPt9IcCDBaCkNXsiCN2G0L87kPskFC1PCmpR8cY3Zzg==" saltValue="DrKKwjEnwZqsox/PWcGGZQ==" spinCount="100000" sheet="1" objects="1" scenarios="1" selectLockedCells="1"/>
  <mergeCells count="334">
    <mergeCell ref="A107:Q107"/>
    <mergeCell ref="H62:H106"/>
    <mergeCell ref="A94:G95"/>
    <mergeCell ref="A45:C45"/>
    <mergeCell ref="A50:C50"/>
    <mergeCell ref="A51:C51"/>
    <mergeCell ref="A52:C52"/>
    <mergeCell ref="A57:Q57"/>
    <mergeCell ref="A58:Q58"/>
    <mergeCell ref="A59:Q59"/>
    <mergeCell ref="E50:F50"/>
    <mergeCell ref="E51:F51"/>
    <mergeCell ref="E52:F52"/>
    <mergeCell ref="L52:M52"/>
    <mergeCell ref="N52:Q52"/>
    <mergeCell ref="A49:Q49"/>
    <mergeCell ref="D45:F45"/>
    <mergeCell ref="G45:J45"/>
    <mergeCell ref="O45:P45"/>
    <mergeCell ref="L45:M45"/>
    <mergeCell ref="B76:D76"/>
    <mergeCell ref="O46:P46"/>
    <mergeCell ref="L46:M46"/>
    <mergeCell ref="A60:Q60"/>
    <mergeCell ref="I63:L63"/>
    <mergeCell ref="N63:O63"/>
    <mergeCell ref="I64:L64"/>
    <mergeCell ref="N64:O64"/>
    <mergeCell ref="N75:O75"/>
    <mergeCell ref="N76:O76"/>
    <mergeCell ref="A48:Q48"/>
    <mergeCell ref="A53:Q53"/>
    <mergeCell ref="A61:Q61"/>
    <mergeCell ref="I73:L73"/>
    <mergeCell ref="I74:L74"/>
    <mergeCell ref="I75:L75"/>
    <mergeCell ref="N72:O72"/>
    <mergeCell ref="N73:O73"/>
    <mergeCell ref="N74:O74"/>
    <mergeCell ref="N71:O71"/>
    <mergeCell ref="B73:G73"/>
    <mergeCell ref="P93:P94"/>
    <mergeCell ref="P95:P96"/>
    <mergeCell ref="Q95:Q96"/>
    <mergeCell ref="Q93:Q94"/>
    <mergeCell ref="H5:I5"/>
    <mergeCell ref="H7:I7"/>
    <mergeCell ref="H8:I8"/>
    <mergeCell ref="H9:J9"/>
    <mergeCell ref="H10:J10"/>
    <mergeCell ref="H11:J11"/>
    <mergeCell ref="H46:J46"/>
    <mergeCell ref="H47:J47"/>
    <mergeCell ref="H50:I50"/>
    <mergeCell ref="H51:I51"/>
    <mergeCell ref="H52:I52"/>
    <mergeCell ref="P11:Q11"/>
    <mergeCell ref="M9:O9"/>
    <mergeCell ref="P9:Q9"/>
    <mergeCell ref="P10:Q10"/>
    <mergeCell ref="M28:P28"/>
    <mergeCell ref="M29:P29"/>
    <mergeCell ref="I66:L66"/>
    <mergeCell ref="K9:L9"/>
    <mergeCell ref="K10:L10"/>
    <mergeCell ref="F9:G9"/>
    <mergeCell ref="F10:G10"/>
    <mergeCell ref="F11:G11"/>
    <mergeCell ref="K11:L11"/>
    <mergeCell ref="M11:O11"/>
    <mergeCell ref="A12:Q12"/>
    <mergeCell ref="C3:C11"/>
    <mergeCell ref="A20:Q20"/>
    <mergeCell ref="A38:Q38"/>
    <mergeCell ref="B14:C14"/>
    <mergeCell ref="A19:E19"/>
    <mergeCell ref="A18:E18"/>
    <mergeCell ref="A17:E17"/>
    <mergeCell ref="A29:E29"/>
    <mergeCell ref="D9:E9"/>
    <mergeCell ref="D10:E10"/>
    <mergeCell ref="D11:E11"/>
    <mergeCell ref="G16:K16"/>
    <mergeCell ref="A13:Q13"/>
    <mergeCell ref="M16:P16"/>
    <mergeCell ref="M14:P14"/>
    <mergeCell ref="M15:P15"/>
    <mergeCell ref="G15:K15"/>
    <mergeCell ref="G14:K14"/>
    <mergeCell ref="A15:E15"/>
    <mergeCell ref="G26:K26"/>
    <mergeCell ref="G27:K27"/>
    <mergeCell ref="A16:E16"/>
    <mergeCell ref="A34:E34"/>
    <mergeCell ref="G17:K17"/>
    <mergeCell ref="M17:P17"/>
    <mergeCell ref="M23:P23"/>
    <mergeCell ref="M24:P24"/>
    <mergeCell ref="M25:P25"/>
    <mergeCell ref="M26:P26"/>
    <mergeCell ref="M27:P27"/>
    <mergeCell ref="M30:P30"/>
    <mergeCell ref="M32:P32"/>
    <mergeCell ref="M33:P33"/>
    <mergeCell ref="M34:P34"/>
    <mergeCell ref="A30:E30"/>
    <mergeCell ref="A31:E31"/>
    <mergeCell ref="G18:K18"/>
    <mergeCell ref="G19:K19"/>
    <mergeCell ref="A27:E27"/>
    <mergeCell ref="A21:Q21"/>
    <mergeCell ref="A22:E22"/>
    <mergeCell ref="G22:K22"/>
    <mergeCell ref="A1:Q1"/>
    <mergeCell ref="A3:B3"/>
    <mergeCell ref="D4:E4"/>
    <mergeCell ref="F7:G7"/>
    <mergeCell ref="F8:G8"/>
    <mergeCell ref="D3:Q3"/>
    <mergeCell ref="F4:J4"/>
    <mergeCell ref="F6:J6"/>
    <mergeCell ref="K6:M6"/>
    <mergeCell ref="K7:M7"/>
    <mergeCell ref="K8:M8"/>
    <mergeCell ref="N6:Q6"/>
    <mergeCell ref="N7:Q7"/>
    <mergeCell ref="N8:Q8"/>
    <mergeCell ref="N5:Q5"/>
    <mergeCell ref="K4:M4"/>
    <mergeCell ref="N4:Q4"/>
    <mergeCell ref="D5:E5"/>
    <mergeCell ref="D6:E6"/>
    <mergeCell ref="D7:E7"/>
    <mergeCell ref="K5:M5"/>
    <mergeCell ref="D8:E8"/>
    <mergeCell ref="A2:Q2"/>
    <mergeCell ref="A37:E37"/>
    <mergeCell ref="M31:P31"/>
    <mergeCell ref="G28:K28"/>
    <mergeCell ref="A41:D41"/>
    <mergeCell ref="G35:K35"/>
    <mergeCell ref="G36:K36"/>
    <mergeCell ref="A43:Q43"/>
    <mergeCell ref="F42:I42"/>
    <mergeCell ref="K40:M40"/>
    <mergeCell ref="K41:M41"/>
    <mergeCell ref="K42:M42"/>
    <mergeCell ref="O40:P40"/>
    <mergeCell ref="O41:P41"/>
    <mergeCell ref="O42:P42"/>
    <mergeCell ref="M37:P37"/>
    <mergeCell ref="G37:K37"/>
    <mergeCell ref="M35:P35"/>
    <mergeCell ref="M36:P36"/>
    <mergeCell ref="F40:I40"/>
    <mergeCell ref="F41:I41"/>
    <mergeCell ref="A28:E28"/>
    <mergeCell ref="A32:E32"/>
    <mergeCell ref="A33:E33"/>
    <mergeCell ref="A39:Q39"/>
    <mergeCell ref="M22:P22"/>
    <mergeCell ref="A23:E23"/>
    <mergeCell ref="G23:K23"/>
    <mergeCell ref="G24:K24"/>
    <mergeCell ref="G25:K25"/>
    <mergeCell ref="N77:O77"/>
    <mergeCell ref="A24:E24"/>
    <mergeCell ref="A25:E25"/>
    <mergeCell ref="A26:E26"/>
    <mergeCell ref="I67:L67"/>
    <mergeCell ref="I68:L68"/>
    <mergeCell ref="I69:L69"/>
    <mergeCell ref="I70:L70"/>
    <mergeCell ref="I71:L71"/>
    <mergeCell ref="I72:L72"/>
    <mergeCell ref="I65:L65"/>
    <mergeCell ref="G33:K33"/>
    <mergeCell ref="G34:K34"/>
    <mergeCell ref="G29:K29"/>
    <mergeCell ref="G30:K30"/>
    <mergeCell ref="G31:K31"/>
    <mergeCell ref="G32:K32"/>
    <mergeCell ref="A35:E35"/>
    <mergeCell ref="A36:E36"/>
    <mergeCell ref="A42:D42"/>
    <mergeCell ref="A44:Q44"/>
    <mergeCell ref="N78:O78"/>
    <mergeCell ref="I62:Q62"/>
    <mergeCell ref="F76:G76"/>
    <mergeCell ref="F77:G77"/>
    <mergeCell ref="F78:G78"/>
    <mergeCell ref="B77:D77"/>
    <mergeCell ref="B78:D78"/>
    <mergeCell ref="A46:C46"/>
    <mergeCell ref="A47:C47"/>
    <mergeCell ref="A54:Q54"/>
    <mergeCell ref="A55:Q55"/>
    <mergeCell ref="A56:Q56"/>
    <mergeCell ref="E46:F46"/>
    <mergeCell ref="L47:M47"/>
    <mergeCell ref="O47:P47"/>
    <mergeCell ref="E47:F47"/>
    <mergeCell ref="N65:O65"/>
    <mergeCell ref="N66:O66"/>
    <mergeCell ref="N67:O67"/>
    <mergeCell ref="N68:O68"/>
    <mergeCell ref="N69:O69"/>
    <mergeCell ref="N70:O70"/>
    <mergeCell ref="N84:O84"/>
    <mergeCell ref="N85:O85"/>
    <mergeCell ref="N79:O79"/>
    <mergeCell ref="N80:O80"/>
    <mergeCell ref="N81:O81"/>
    <mergeCell ref="N82:O82"/>
    <mergeCell ref="N83:O83"/>
    <mergeCell ref="I86:L86"/>
    <mergeCell ref="I87:L87"/>
    <mergeCell ref="N86:O86"/>
    <mergeCell ref="N87:O87"/>
    <mergeCell ref="I88:L88"/>
    <mergeCell ref="I76:L76"/>
    <mergeCell ref="I77:L77"/>
    <mergeCell ref="I78:L78"/>
    <mergeCell ref="I79:L79"/>
    <mergeCell ref="I80:L80"/>
    <mergeCell ref="I81:L81"/>
    <mergeCell ref="I82:L82"/>
    <mergeCell ref="I83:L83"/>
    <mergeCell ref="I84:L84"/>
    <mergeCell ref="I85:L85"/>
    <mergeCell ref="A92:G92"/>
    <mergeCell ref="A93:G93"/>
    <mergeCell ref="N103:O103"/>
    <mergeCell ref="I89:L89"/>
    <mergeCell ref="I90:L90"/>
    <mergeCell ref="I91:L91"/>
    <mergeCell ref="I92:L92"/>
    <mergeCell ref="I97:L97"/>
    <mergeCell ref="I98:L98"/>
    <mergeCell ref="I99:L99"/>
    <mergeCell ref="I95:L96"/>
    <mergeCell ref="I93:L94"/>
    <mergeCell ref="M93:M94"/>
    <mergeCell ref="M95:M96"/>
    <mergeCell ref="N93:O94"/>
    <mergeCell ref="N95:O96"/>
    <mergeCell ref="A97:C97"/>
    <mergeCell ref="A98:C98"/>
    <mergeCell ref="A99:C99"/>
    <mergeCell ref="A100:C100"/>
    <mergeCell ref="A101:C101"/>
    <mergeCell ref="A102:C102"/>
    <mergeCell ref="A103:C103"/>
    <mergeCell ref="N88:O88"/>
    <mergeCell ref="N89:O89"/>
    <mergeCell ref="N90:O90"/>
    <mergeCell ref="N91:O91"/>
    <mergeCell ref="N92:O92"/>
    <mergeCell ref="N104:O104"/>
    <mergeCell ref="N105:O105"/>
    <mergeCell ref="N101:O101"/>
    <mergeCell ref="N102:O102"/>
    <mergeCell ref="I106:L106"/>
    <mergeCell ref="N106:O106"/>
    <mergeCell ref="A96:G96"/>
    <mergeCell ref="D104:G104"/>
    <mergeCell ref="E103:F103"/>
    <mergeCell ref="E102:F102"/>
    <mergeCell ref="E101:F101"/>
    <mergeCell ref="E100:F100"/>
    <mergeCell ref="D97:G97"/>
    <mergeCell ref="D98:G98"/>
    <mergeCell ref="E99:F99"/>
    <mergeCell ref="A106:G106"/>
    <mergeCell ref="I100:L100"/>
    <mergeCell ref="I101:L101"/>
    <mergeCell ref="I102:L102"/>
    <mergeCell ref="I103:L103"/>
    <mergeCell ref="I104:L104"/>
    <mergeCell ref="I105:L105"/>
    <mergeCell ref="N97:O97"/>
    <mergeCell ref="N98:O98"/>
    <mergeCell ref="N99:O99"/>
    <mergeCell ref="N100:O100"/>
    <mergeCell ref="A104:C104"/>
    <mergeCell ref="A105:C105"/>
    <mergeCell ref="A86:G86"/>
    <mergeCell ref="A87:G87"/>
    <mergeCell ref="A88:G88"/>
    <mergeCell ref="A89:G89"/>
    <mergeCell ref="A90:G90"/>
    <mergeCell ref="A91:G91"/>
    <mergeCell ref="F81:G81"/>
    <mergeCell ref="F82:G82"/>
    <mergeCell ref="A83:G83"/>
    <mergeCell ref="F79:G79"/>
    <mergeCell ref="F80:G80"/>
    <mergeCell ref="B79:D79"/>
    <mergeCell ref="B80:D80"/>
    <mergeCell ref="B81:D81"/>
    <mergeCell ref="B82:D82"/>
    <mergeCell ref="B64:G64"/>
    <mergeCell ref="B65:G65"/>
    <mergeCell ref="B66:G66"/>
    <mergeCell ref="B67:G67"/>
    <mergeCell ref="B68:G68"/>
    <mergeCell ref="B69:G69"/>
    <mergeCell ref="B70:G70"/>
    <mergeCell ref="B71:G71"/>
    <mergeCell ref="B72:G72"/>
    <mergeCell ref="A116:Q116"/>
    <mergeCell ref="A117:Q117"/>
    <mergeCell ref="F5:G5"/>
    <mergeCell ref="M10:O10"/>
    <mergeCell ref="L50:M50"/>
    <mergeCell ref="L51:M51"/>
    <mergeCell ref="A40:D40"/>
    <mergeCell ref="M18:P18"/>
    <mergeCell ref="M19:P19"/>
    <mergeCell ref="B74:G74"/>
    <mergeCell ref="A108:Q108"/>
    <mergeCell ref="A109:Q109"/>
    <mergeCell ref="A110:Q110"/>
    <mergeCell ref="A111:Q111"/>
    <mergeCell ref="A112:Q112"/>
    <mergeCell ref="A113:Q113"/>
    <mergeCell ref="A114:Q114"/>
    <mergeCell ref="A115:Q115"/>
    <mergeCell ref="A84:G84"/>
    <mergeCell ref="A85:G85"/>
    <mergeCell ref="A75:G75"/>
    <mergeCell ref="D105:G105"/>
    <mergeCell ref="A62:G62"/>
    <mergeCell ref="A63:G63"/>
  </mergeCells>
  <pageMargins left="0.7" right="0.7" top="0.75" bottom="0.75" header="0.3" footer="0.3"/>
  <pageSetup orientation="portrait" horizontalDpi="4294967293" r:id="rId1"/>
  <headerFooter>
    <oddFooter>&amp;L&amp;8Copyright Palladium Books.      Palladium Fantasy is a Trademark of Palladium Books.&amp;R&amp;8For personal use only.</oddFooter>
  </headerFooter>
  <ignoredErrors>
    <ignoredError sqref="Q1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67"/>
  <sheetViews>
    <sheetView zoomScaleNormal="100" workbookViewId="0">
      <selection activeCell="B2" sqref="B2"/>
    </sheetView>
  </sheetViews>
  <sheetFormatPr defaultRowHeight="15" x14ac:dyDescent="0.25"/>
  <cols>
    <col min="2" max="5" width="7.140625" customWidth="1"/>
    <col min="6" max="6" width="8.140625" customWidth="1"/>
    <col min="7" max="7" width="7.140625" customWidth="1"/>
    <col min="8" max="8" width="12.140625" customWidth="1"/>
    <col min="9" max="9" width="6.42578125" customWidth="1"/>
    <col min="10" max="10" width="12.85546875" customWidth="1"/>
    <col min="11" max="11" width="5.7109375" customWidth="1"/>
  </cols>
  <sheetData>
    <row r="1" spans="1:11" ht="30" customHeight="1" thickBot="1" x14ac:dyDescent="0.3">
      <c r="A1" s="119" t="s">
        <v>63</v>
      </c>
      <c r="B1" s="120" t="s">
        <v>64</v>
      </c>
      <c r="C1" s="120" t="s">
        <v>67</v>
      </c>
      <c r="D1" s="120" t="s">
        <v>65</v>
      </c>
      <c r="E1" s="120" t="s">
        <v>66</v>
      </c>
      <c r="F1" s="120" t="s">
        <v>68</v>
      </c>
      <c r="G1" s="120" t="s">
        <v>69</v>
      </c>
      <c r="H1" s="447" t="s">
        <v>70</v>
      </c>
      <c r="I1" s="448"/>
      <c r="J1" s="448"/>
      <c r="K1" s="449"/>
    </row>
    <row r="2" spans="1:11" x14ac:dyDescent="0.25">
      <c r="A2" s="62" t="s">
        <v>2</v>
      </c>
      <c r="B2" s="139"/>
      <c r="C2" s="139"/>
      <c r="D2" s="139"/>
      <c r="E2" s="139"/>
      <c r="F2" s="139"/>
      <c r="G2" s="64">
        <f>SUM(B2:F2)</f>
        <v>0</v>
      </c>
      <c r="H2" s="285" t="s">
        <v>25</v>
      </c>
      <c r="I2" s="286"/>
      <c r="J2" s="368"/>
      <c r="K2" s="40">
        <f>IF(total_iq&gt;30, (ROUNDDOWN((total_iq-30)/5, 0))*2+16, IF(total_iq&gt;15, total_iq-14,0))</f>
        <v>0</v>
      </c>
    </row>
    <row r="3" spans="1:11" x14ac:dyDescent="0.25">
      <c r="A3" s="46" t="s">
        <v>3</v>
      </c>
      <c r="B3" s="140"/>
      <c r="C3" s="140"/>
      <c r="D3" s="140"/>
      <c r="E3" s="140"/>
      <c r="F3" s="140"/>
      <c r="G3" s="51">
        <f>SUM(B3:F3)</f>
        <v>0</v>
      </c>
      <c r="H3" s="29" t="s">
        <v>71</v>
      </c>
      <c r="I3" s="22">
        <f>IF(total_me&gt;29, 8, IF(total_me&gt;15, ROUNDDOWN((total_me-14)/2,0), 0))</f>
        <v>0</v>
      </c>
      <c r="J3" s="21" t="s">
        <v>72</v>
      </c>
      <c r="K3" s="42">
        <f>IF(total_me&gt;29, 13, IF(total_me&gt;19, total_me-17, IF(total_me&gt;15, ROUNDDOWN((total_me-14)/2,0), 0)))</f>
        <v>0</v>
      </c>
    </row>
    <row r="4" spans="1:11" x14ac:dyDescent="0.25">
      <c r="A4" s="46" t="s">
        <v>4</v>
      </c>
      <c r="B4" s="140"/>
      <c r="C4" s="140"/>
      <c r="D4" s="140"/>
      <c r="E4" s="140"/>
      <c r="F4" s="140"/>
      <c r="G4" s="51">
        <f t="shared" ref="G4:G9" si="0">SUM(B4:F4)</f>
        <v>0</v>
      </c>
      <c r="H4" s="442" t="s">
        <v>43</v>
      </c>
      <c r="I4" s="443"/>
      <c r="J4" s="363"/>
      <c r="K4" s="42">
        <f>IF(total_ma&gt;29, 97, IF(total_ma=29, 96, IF(total_ma=28, 94, IF(total_ma=27, 92, IF(total_ma=26, 88, IF(total_ma=25, 84, IF(total_ma&gt;15, (total_ma-8)*5, 0)))))))</f>
        <v>0</v>
      </c>
    </row>
    <row r="5" spans="1:11" x14ac:dyDescent="0.25">
      <c r="A5" s="46" t="s">
        <v>5</v>
      </c>
      <c r="B5" s="140"/>
      <c r="C5" s="140"/>
      <c r="D5" s="140"/>
      <c r="E5" s="140"/>
      <c r="F5" s="140"/>
      <c r="G5" s="51">
        <f t="shared" si="0"/>
        <v>0</v>
      </c>
      <c r="H5" s="442" t="s">
        <v>73</v>
      </c>
      <c r="I5" s="443"/>
      <c r="J5" s="363"/>
      <c r="K5" s="42">
        <f>IF(total_ps&gt;15, total_ps-15, 0)</f>
        <v>0</v>
      </c>
    </row>
    <row r="6" spans="1:11" x14ac:dyDescent="0.25">
      <c r="A6" s="46" t="s">
        <v>6</v>
      </c>
      <c r="B6" s="140"/>
      <c r="C6" s="140"/>
      <c r="D6" s="140"/>
      <c r="E6" s="140"/>
      <c r="F6" s="140"/>
      <c r="G6" s="51">
        <f t="shared" si="0"/>
        <v>0</v>
      </c>
      <c r="H6" s="442" t="s">
        <v>74</v>
      </c>
      <c r="I6" s="443"/>
      <c r="J6" s="363"/>
      <c r="K6" s="42">
        <f>IF(total_pp&gt;29, 8, IF(total_pp&gt;15, ROUNDDOWN((total_pp-14)/2,0), 0))</f>
        <v>0</v>
      </c>
    </row>
    <row r="7" spans="1:11" x14ac:dyDescent="0.25">
      <c r="A7" s="46" t="s">
        <v>7</v>
      </c>
      <c r="B7" s="140"/>
      <c r="C7" s="140"/>
      <c r="D7" s="140"/>
      <c r="E7" s="140"/>
      <c r="F7" s="140"/>
      <c r="G7" s="51">
        <f t="shared" si="0"/>
        <v>0</v>
      </c>
      <c r="H7" s="29" t="s">
        <v>76</v>
      </c>
      <c r="I7" s="22">
        <f>IF(total_pe&gt;29, total_pe, IF(total_pe&gt;17, (total_pe-15)*2, IF(total_pe&gt;15, total_pe-12, 0)))</f>
        <v>0</v>
      </c>
      <c r="J7" s="21" t="s">
        <v>77</v>
      </c>
      <c r="K7" s="42">
        <f>IF(total_pe&gt;15, ROUNDDOWN((total_pe-14)/2,0), 0)</f>
        <v>0</v>
      </c>
    </row>
    <row r="8" spans="1:11" x14ac:dyDescent="0.25">
      <c r="A8" s="46" t="s">
        <v>8</v>
      </c>
      <c r="B8" s="140"/>
      <c r="C8" s="140"/>
      <c r="D8" s="140"/>
      <c r="E8" s="140"/>
      <c r="F8" s="140"/>
      <c r="G8" s="51">
        <f t="shared" si="0"/>
        <v>0</v>
      </c>
      <c r="H8" s="442" t="s">
        <v>41</v>
      </c>
      <c r="I8" s="443"/>
      <c r="J8" s="363"/>
      <c r="K8" s="42">
        <f>IF(total_pb&gt;29, 92, IF(total_pb=29, 90, IF(total_pb=28, 86, IF(total_pb=27, 83, IF(total_pb&gt;15, (total_pb-10)*5, 0)))))</f>
        <v>0</v>
      </c>
    </row>
    <row r="9" spans="1:11" ht="15.75" thickBot="1" x14ac:dyDescent="0.3">
      <c r="A9" s="61" t="s">
        <v>9</v>
      </c>
      <c r="B9" s="141"/>
      <c r="C9" s="141"/>
      <c r="D9" s="141"/>
      <c r="E9" s="141"/>
      <c r="F9" s="141"/>
      <c r="G9" s="65">
        <f t="shared" si="0"/>
        <v>0</v>
      </c>
      <c r="H9" s="444" t="s">
        <v>75</v>
      </c>
      <c r="I9" s="445"/>
      <c r="J9" s="445"/>
      <c r="K9" s="446"/>
    </row>
    <row r="10" spans="1:11" ht="15.75" thickBot="1" x14ac:dyDescent="0.3">
      <c r="A10" s="3"/>
      <c r="B10" s="3"/>
      <c r="C10" s="3"/>
      <c r="D10" s="3"/>
      <c r="E10" s="3"/>
      <c r="F10" s="3"/>
      <c r="G10" s="3"/>
      <c r="H10" s="3"/>
      <c r="I10" s="3"/>
      <c r="J10" s="3"/>
      <c r="K10" s="3"/>
    </row>
    <row r="11" spans="1:11" s="1" customFormat="1" ht="30" customHeight="1" thickBot="1" x14ac:dyDescent="0.3">
      <c r="A11" s="430" t="s">
        <v>99</v>
      </c>
      <c r="B11" s="436"/>
      <c r="C11" s="120" t="s">
        <v>92</v>
      </c>
      <c r="D11" s="120" t="s">
        <v>93</v>
      </c>
      <c r="E11" s="120" t="s">
        <v>67</v>
      </c>
      <c r="F11" s="120" t="s">
        <v>94</v>
      </c>
      <c r="G11" s="120" t="s">
        <v>66</v>
      </c>
      <c r="H11" s="121" t="s">
        <v>95</v>
      </c>
      <c r="I11" s="3"/>
      <c r="J11" s="430" t="s">
        <v>58</v>
      </c>
      <c r="K11" s="431"/>
    </row>
    <row r="12" spans="1:11" s="1" customFormat="1" x14ac:dyDescent="0.25">
      <c r="A12" s="350" t="s">
        <v>91</v>
      </c>
      <c r="B12" s="262"/>
      <c r="C12" s="68"/>
      <c r="D12" s="139"/>
      <c r="E12" s="139"/>
      <c r="F12" s="139"/>
      <c r="G12" s="139"/>
      <c r="H12" s="63">
        <f>SUM(C12:G12)</f>
        <v>0</v>
      </c>
      <c r="I12" s="3"/>
      <c r="J12" s="47" t="s">
        <v>92</v>
      </c>
      <c r="K12" s="48">
        <f>total_pe</f>
        <v>0</v>
      </c>
    </row>
    <row r="13" spans="1:11" ht="15" customHeight="1" x14ac:dyDescent="0.25">
      <c r="A13" s="355" t="s">
        <v>56</v>
      </c>
      <c r="B13" s="301"/>
      <c r="C13" s="57">
        <f>IF(total_pp&gt;45, 6, IF(total_pp&gt;30, ROUNDUP((total_pp-30)/3,0), 0))</f>
        <v>0</v>
      </c>
      <c r="D13" s="140"/>
      <c r="E13" s="140"/>
      <c r="F13" s="140"/>
      <c r="G13" s="140"/>
      <c r="H13" s="42">
        <f>SUM(C13:G13)</f>
        <v>0</v>
      </c>
      <c r="I13" s="3"/>
      <c r="J13" s="34" t="s">
        <v>184</v>
      </c>
      <c r="K13" s="128"/>
    </row>
    <row r="14" spans="1:11" x14ac:dyDescent="0.25">
      <c r="A14" s="355" t="s">
        <v>51</v>
      </c>
      <c r="B14" s="301"/>
      <c r="C14" s="22">
        <f>K6</f>
        <v>0</v>
      </c>
      <c r="D14" s="140"/>
      <c r="E14" s="140"/>
      <c r="F14" s="140"/>
      <c r="G14" s="140"/>
      <c r="H14" s="42">
        <f t="shared" ref="H14:H18" si="1">SUM(C14:G14)</f>
        <v>0</v>
      </c>
      <c r="I14" s="3"/>
      <c r="J14" s="88" t="s">
        <v>169</v>
      </c>
      <c r="K14" s="128"/>
    </row>
    <row r="15" spans="1:11" x14ac:dyDescent="0.25">
      <c r="A15" s="355" t="s">
        <v>52</v>
      </c>
      <c r="B15" s="301"/>
      <c r="C15" s="22">
        <f>K6</f>
        <v>0</v>
      </c>
      <c r="D15" s="140"/>
      <c r="E15" s="140"/>
      <c r="F15" s="140"/>
      <c r="G15" s="140"/>
      <c r="H15" s="42">
        <f t="shared" si="1"/>
        <v>0</v>
      </c>
      <c r="I15" s="3"/>
      <c r="J15" s="34" t="s">
        <v>170</v>
      </c>
      <c r="K15" s="128"/>
    </row>
    <row r="16" spans="1:11" x14ac:dyDescent="0.25">
      <c r="A16" s="355" t="s">
        <v>57</v>
      </c>
      <c r="B16" s="301"/>
      <c r="C16" s="22">
        <f>K6</f>
        <v>0</v>
      </c>
      <c r="D16" s="140"/>
      <c r="E16" s="140"/>
      <c r="F16" s="140"/>
      <c r="G16" s="140"/>
      <c r="H16" s="42">
        <f t="shared" si="1"/>
        <v>0</v>
      </c>
      <c r="I16" s="3"/>
      <c r="J16" s="34" t="s">
        <v>171</v>
      </c>
      <c r="K16" s="128"/>
    </row>
    <row r="17" spans="1:11" x14ac:dyDescent="0.25">
      <c r="A17" s="355" t="s">
        <v>90</v>
      </c>
      <c r="B17" s="301"/>
      <c r="C17" s="23"/>
      <c r="D17" s="140"/>
      <c r="E17" s="140"/>
      <c r="F17" s="140"/>
      <c r="G17" s="140"/>
      <c r="H17" s="42">
        <f t="shared" si="1"/>
        <v>0</v>
      </c>
      <c r="I17" s="3"/>
      <c r="J17" s="34" t="s">
        <v>172</v>
      </c>
      <c r="K17" s="128"/>
    </row>
    <row r="18" spans="1:11" x14ac:dyDescent="0.25">
      <c r="A18" s="355" t="s">
        <v>61</v>
      </c>
      <c r="B18" s="301"/>
      <c r="C18" s="23"/>
      <c r="D18" s="140"/>
      <c r="E18" s="140"/>
      <c r="F18" s="140"/>
      <c r="G18" s="140"/>
      <c r="H18" s="42">
        <f t="shared" si="1"/>
        <v>0</v>
      </c>
      <c r="I18" s="3"/>
      <c r="J18" s="34" t="s">
        <v>173</v>
      </c>
      <c r="K18" s="128"/>
    </row>
    <row r="19" spans="1:11" x14ac:dyDescent="0.25">
      <c r="A19" s="355" t="s">
        <v>82</v>
      </c>
      <c r="B19" s="301"/>
      <c r="C19" s="22">
        <f>K5</f>
        <v>0</v>
      </c>
      <c r="D19" s="140"/>
      <c r="E19" s="140"/>
      <c r="F19" s="140"/>
      <c r="G19" s="140"/>
      <c r="H19" s="42">
        <f>SUM(C19:G19)</f>
        <v>0</v>
      </c>
      <c r="I19" s="3"/>
      <c r="J19" s="88" t="s">
        <v>174</v>
      </c>
      <c r="K19" s="128"/>
    </row>
    <row r="20" spans="1:11" ht="15.75" thickBot="1" x14ac:dyDescent="0.3">
      <c r="A20" s="437" t="s">
        <v>59</v>
      </c>
      <c r="B20" s="324"/>
      <c r="C20" s="66"/>
      <c r="D20" s="141"/>
      <c r="E20" s="141"/>
      <c r="F20" s="141"/>
      <c r="G20" s="141"/>
      <c r="H20" s="67">
        <f>SUM(C20:G20)</f>
        <v>0</v>
      </c>
      <c r="I20" s="11"/>
      <c r="J20" s="34" t="s">
        <v>175</v>
      </c>
      <c r="K20" s="128"/>
    </row>
    <row r="21" spans="1:11" s="4" customFormat="1" ht="15.75" thickBot="1" x14ac:dyDescent="0.3">
      <c r="A21" s="16"/>
      <c r="B21" s="16"/>
      <c r="C21" s="24"/>
      <c r="D21" s="24"/>
      <c r="E21" s="24"/>
      <c r="F21" s="24"/>
      <c r="G21" s="24"/>
      <c r="H21" s="24"/>
      <c r="I21" s="24"/>
      <c r="J21" s="34" t="s">
        <v>176</v>
      </c>
      <c r="K21" s="128"/>
    </row>
    <row r="22" spans="1:11" s="20" customFormat="1" ht="30" customHeight="1" thickBot="1" x14ac:dyDescent="0.3">
      <c r="A22" s="434"/>
      <c r="B22" s="435"/>
      <c r="C22" s="74" t="s">
        <v>67</v>
      </c>
      <c r="D22" s="74" t="s">
        <v>92</v>
      </c>
      <c r="E22" s="74" t="s">
        <v>93</v>
      </c>
      <c r="F22" s="74" t="s">
        <v>97</v>
      </c>
      <c r="G22" s="74" t="s">
        <v>68</v>
      </c>
      <c r="H22" s="75" t="s">
        <v>95</v>
      </c>
      <c r="I22" s="3"/>
      <c r="J22" s="34" t="s">
        <v>177</v>
      </c>
      <c r="K22" s="146"/>
    </row>
    <row r="23" spans="1:11" ht="15.75" thickBot="1" x14ac:dyDescent="0.3">
      <c r="A23" s="432" t="s">
        <v>84</v>
      </c>
      <c r="B23" s="433"/>
      <c r="C23" s="142"/>
      <c r="D23" s="142"/>
      <c r="E23" s="142"/>
      <c r="F23" s="142"/>
      <c r="G23" s="142"/>
      <c r="H23" s="73">
        <f>SUM(C23:G23)</f>
        <v>0</v>
      </c>
      <c r="I23" s="3"/>
      <c r="J23" s="34" t="s">
        <v>178</v>
      </c>
      <c r="K23" s="128"/>
    </row>
    <row r="24" spans="1:11" ht="15.75" thickBot="1" x14ac:dyDescent="0.3">
      <c r="A24" s="3"/>
      <c r="B24" s="3"/>
      <c r="C24" s="3"/>
      <c r="D24" s="3"/>
      <c r="E24" s="3"/>
      <c r="F24" s="3"/>
      <c r="G24" s="3"/>
      <c r="H24" s="3"/>
      <c r="I24" s="3"/>
      <c r="J24" s="88" t="s">
        <v>179</v>
      </c>
      <c r="K24" s="128"/>
    </row>
    <row r="25" spans="1:11" ht="26.25" thickBot="1" x14ac:dyDescent="0.3">
      <c r="A25" s="438" t="s">
        <v>98</v>
      </c>
      <c r="B25" s="439"/>
      <c r="C25" s="120" t="s">
        <v>92</v>
      </c>
      <c r="D25" s="120" t="s">
        <v>93</v>
      </c>
      <c r="E25" s="120" t="s">
        <v>67</v>
      </c>
      <c r="F25" s="120" t="s">
        <v>66</v>
      </c>
      <c r="G25" s="120" t="s">
        <v>68</v>
      </c>
      <c r="H25" s="121" t="s">
        <v>69</v>
      </c>
      <c r="I25" s="3"/>
      <c r="J25" s="34" t="s">
        <v>180</v>
      </c>
      <c r="K25" s="128"/>
    </row>
    <row r="26" spans="1:11" x14ac:dyDescent="0.25">
      <c r="A26" s="440" t="s">
        <v>76</v>
      </c>
      <c r="B26" s="441"/>
      <c r="C26" s="38">
        <f>I7</f>
        <v>0</v>
      </c>
      <c r="D26" s="143"/>
      <c r="E26" s="143"/>
      <c r="F26" s="143"/>
      <c r="G26" s="143"/>
      <c r="H26" s="39">
        <f>SUM(C26:G26)</f>
        <v>0</v>
      </c>
      <c r="J26" s="34" t="s">
        <v>181</v>
      </c>
      <c r="K26" s="128"/>
    </row>
    <row r="27" spans="1:11" x14ac:dyDescent="0.25">
      <c r="A27" s="450" t="s">
        <v>101</v>
      </c>
      <c r="B27" s="451"/>
      <c r="C27" s="2">
        <f>I3</f>
        <v>0</v>
      </c>
      <c r="D27" s="144"/>
      <c r="E27" s="144"/>
      <c r="F27" s="144"/>
      <c r="G27" s="144"/>
      <c r="H27" s="36">
        <f>SUM(C27:G27)</f>
        <v>0</v>
      </c>
      <c r="J27" s="34" t="s">
        <v>182</v>
      </c>
      <c r="K27" s="128"/>
    </row>
    <row r="28" spans="1:11" x14ac:dyDescent="0.25">
      <c r="A28" s="450" t="s">
        <v>72</v>
      </c>
      <c r="B28" s="451"/>
      <c r="C28" s="15">
        <f>K3</f>
        <v>0</v>
      </c>
      <c r="D28" s="144"/>
      <c r="E28" s="144"/>
      <c r="F28" s="144"/>
      <c r="G28" s="144"/>
      <c r="H28" s="36">
        <f t="shared" ref="H28:H37" si="2">SUM(C28:G28)</f>
        <v>0</v>
      </c>
      <c r="J28" s="34" t="s">
        <v>183</v>
      </c>
      <c r="K28" s="128"/>
    </row>
    <row r="29" spans="1:11" ht="15.75" thickBot="1" x14ac:dyDescent="0.3">
      <c r="A29" s="450" t="s">
        <v>100</v>
      </c>
      <c r="B29" s="451"/>
      <c r="C29" s="2">
        <f>K7</f>
        <v>0</v>
      </c>
      <c r="D29" s="144"/>
      <c r="E29" s="144"/>
      <c r="F29" s="144"/>
      <c r="G29" s="144"/>
      <c r="H29" s="36">
        <f t="shared" si="2"/>
        <v>0</v>
      </c>
      <c r="J29" s="49" t="s">
        <v>50</v>
      </c>
      <c r="K29" s="50">
        <f>SUM(K12:K28)</f>
        <v>0</v>
      </c>
    </row>
    <row r="30" spans="1:11" s="1" customFormat="1" x14ac:dyDescent="0.25">
      <c r="A30" s="452" t="s">
        <v>107</v>
      </c>
      <c r="B30" s="453"/>
      <c r="C30" s="2">
        <f>K7</f>
        <v>0</v>
      </c>
      <c r="D30" s="144"/>
      <c r="E30" s="144"/>
      <c r="F30" s="144"/>
      <c r="G30" s="144"/>
      <c r="H30" s="36">
        <f t="shared" si="2"/>
        <v>0</v>
      </c>
    </row>
    <row r="31" spans="1:11" x14ac:dyDescent="0.25">
      <c r="A31" s="450" t="s">
        <v>109</v>
      </c>
      <c r="B31" s="451"/>
      <c r="C31" s="2">
        <f>K7</f>
        <v>0</v>
      </c>
      <c r="D31" s="144"/>
      <c r="E31" s="144"/>
      <c r="F31" s="144"/>
      <c r="G31" s="144"/>
      <c r="H31" s="36">
        <f t="shared" si="2"/>
        <v>0</v>
      </c>
    </row>
    <row r="32" spans="1:11" x14ac:dyDescent="0.25">
      <c r="A32" s="450" t="s">
        <v>103</v>
      </c>
      <c r="B32" s="451"/>
      <c r="C32" s="2">
        <f>K7</f>
        <v>0</v>
      </c>
      <c r="D32" s="144"/>
      <c r="E32" s="144"/>
      <c r="F32" s="144"/>
      <c r="G32" s="144"/>
      <c r="H32" s="36">
        <f t="shared" si="2"/>
        <v>0</v>
      </c>
    </row>
    <row r="33" spans="1:16" x14ac:dyDescent="0.25">
      <c r="A33" s="450" t="s">
        <v>102</v>
      </c>
      <c r="B33" s="451"/>
      <c r="C33" s="19"/>
      <c r="D33" s="144"/>
      <c r="E33" s="144"/>
      <c r="F33" s="144"/>
      <c r="G33" s="144"/>
      <c r="H33" s="36">
        <f t="shared" si="2"/>
        <v>0</v>
      </c>
    </row>
    <row r="34" spans="1:16" s="1" customFormat="1" x14ac:dyDescent="0.25">
      <c r="A34" s="452" t="s">
        <v>108</v>
      </c>
      <c r="B34" s="453"/>
      <c r="C34" s="19"/>
      <c r="D34" s="144"/>
      <c r="E34" s="144"/>
      <c r="F34" s="144"/>
      <c r="G34" s="144"/>
      <c r="H34" s="36">
        <f t="shared" si="2"/>
        <v>0</v>
      </c>
    </row>
    <row r="35" spans="1:16" x14ac:dyDescent="0.25">
      <c r="A35" s="450" t="s">
        <v>104</v>
      </c>
      <c r="B35" s="451"/>
      <c r="C35" s="15">
        <f>IF(total_iq&gt;48, 7, IF(total_iq&gt;30, ROUNDUP((total_iq-30)/3,0), 0))</f>
        <v>0</v>
      </c>
      <c r="D35" s="144"/>
      <c r="E35" s="144"/>
      <c r="F35" s="144"/>
      <c r="G35" s="144"/>
      <c r="H35" s="36">
        <f t="shared" si="2"/>
        <v>0</v>
      </c>
    </row>
    <row r="36" spans="1:16" x14ac:dyDescent="0.25">
      <c r="A36" s="450" t="s">
        <v>105</v>
      </c>
      <c r="B36" s="451"/>
      <c r="C36" s="15">
        <f>IF(total_me&gt;30, ROUNDUP((total_me-30)/10,0), 0)</f>
        <v>0</v>
      </c>
      <c r="D36" s="144"/>
      <c r="E36" s="144"/>
      <c r="F36" s="144"/>
      <c r="G36" s="144"/>
      <c r="H36" s="36">
        <f t="shared" si="2"/>
        <v>0</v>
      </c>
    </row>
    <row r="37" spans="1:16" ht="15.75" thickBot="1" x14ac:dyDescent="0.3">
      <c r="A37" s="463" t="s">
        <v>106</v>
      </c>
      <c r="B37" s="464"/>
      <c r="C37" s="76"/>
      <c r="D37" s="145"/>
      <c r="E37" s="145"/>
      <c r="F37" s="145"/>
      <c r="G37" s="145"/>
      <c r="H37" s="41">
        <f t="shared" si="2"/>
        <v>0</v>
      </c>
    </row>
    <row r="38" spans="1:16" ht="15" customHeight="1" x14ac:dyDescent="0.25">
      <c r="A38" s="454" t="s">
        <v>111</v>
      </c>
      <c r="B38" s="455"/>
      <c r="C38" s="455"/>
      <c r="D38" s="455"/>
      <c r="E38" s="455"/>
      <c r="F38" s="455"/>
      <c r="G38" s="455"/>
      <c r="H38" s="456"/>
    </row>
    <row r="39" spans="1:16" x14ac:dyDescent="0.25">
      <c r="A39" s="457"/>
      <c r="B39" s="458"/>
      <c r="C39" s="458"/>
      <c r="D39" s="458"/>
      <c r="E39" s="458"/>
      <c r="F39" s="458"/>
      <c r="G39" s="458"/>
      <c r="H39" s="459"/>
    </row>
    <row r="40" spans="1:16" x14ac:dyDescent="0.25">
      <c r="A40" s="457"/>
      <c r="B40" s="458"/>
      <c r="C40" s="458"/>
      <c r="D40" s="458"/>
      <c r="E40" s="458"/>
      <c r="F40" s="458"/>
      <c r="G40" s="458"/>
      <c r="H40" s="459"/>
    </row>
    <row r="41" spans="1:16" x14ac:dyDescent="0.25">
      <c r="A41" s="457"/>
      <c r="B41" s="458"/>
      <c r="C41" s="458"/>
      <c r="D41" s="458"/>
      <c r="E41" s="458"/>
      <c r="F41" s="458"/>
      <c r="G41" s="458"/>
      <c r="H41" s="459"/>
    </row>
    <row r="42" spans="1:16" ht="15.75" thickBot="1" x14ac:dyDescent="0.3">
      <c r="A42" s="460"/>
      <c r="B42" s="461"/>
      <c r="C42" s="461"/>
      <c r="D42" s="461"/>
      <c r="E42" s="461"/>
      <c r="F42" s="461"/>
      <c r="G42" s="461"/>
      <c r="H42" s="462"/>
    </row>
    <row r="43" spans="1:16" ht="15.75" thickBot="1" x14ac:dyDescent="0.3">
      <c r="O43" s="24"/>
      <c r="P43" s="20"/>
    </row>
    <row r="44" spans="1:16" ht="26.25" thickBot="1" x14ac:dyDescent="0.3">
      <c r="A44" s="434"/>
      <c r="B44" s="435"/>
      <c r="C44" s="74" t="s">
        <v>67</v>
      </c>
      <c r="D44" s="74" t="s">
        <v>92</v>
      </c>
      <c r="E44" s="74" t="s">
        <v>93</v>
      </c>
      <c r="F44" s="74" t="s">
        <v>97</v>
      </c>
      <c r="G44" s="74" t="s">
        <v>68</v>
      </c>
      <c r="H44" s="75" t="s">
        <v>95</v>
      </c>
      <c r="J44" s="420" t="s">
        <v>191</v>
      </c>
      <c r="K44" s="421"/>
      <c r="O44" s="24"/>
      <c r="P44" s="20"/>
    </row>
    <row r="45" spans="1:16" ht="15.75" thickBot="1" x14ac:dyDescent="0.3">
      <c r="A45" s="432" t="s">
        <v>200</v>
      </c>
      <c r="B45" s="433"/>
      <c r="C45" s="142"/>
      <c r="D45" s="142"/>
      <c r="E45" s="142"/>
      <c r="F45" s="142"/>
      <c r="G45" s="142"/>
      <c r="H45" s="73">
        <f>SUM(C45:G45)</f>
        <v>0</v>
      </c>
      <c r="J45" s="422" t="s">
        <v>193</v>
      </c>
      <c r="K45" s="423"/>
      <c r="O45" s="24"/>
      <c r="P45" s="20"/>
    </row>
    <row r="46" spans="1:16" x14ac:dyDescent="0.25">
      <c r="J46" s="122" t="s">
        <v>190</v>
      </c>
      <c r="K46" s="42">
        <f>IF(total_ps&gt;30, (ROUNDDOWN((total_ps-30)/5, 0)*30), 0)</f>
        <v>0</v>
      </c>
    </row>
    <row r="47" spans="1:16" x14ac:dyDescent="0.25">
      <c r="J47" s="424" t="s">
        <v>11</v>
      </c>
      <c r="K47" s="425"/>
    </row>
    <row r="48" spans="1:16" x14ac:dyDescent="0.25">
      <c r="J48" s="104" t="s">
        <v>193</v>
      </c>
      <c r="K48" s="42">
        <f>IF(total_ps&gt;30, ((total_ps+total_ps*excel_carry%)*20), IF(total_ps&gt;16,total_ps*20, total_ps*10))</f>
        <v>0</v>
      </c>
    </row>
    <row r="49" spans="10:11" x14ac:dyDescent="0.25">
      <c r="J49" s="46" t="s">
        <v>194</v>
      </c>
      <c r="K49" s="42">
        <f>IF(total_ps&gt;30, ((total_ps+total_ps*excel_carry%)*20), IF(total_ps&gt;16,total_ps*20, total_ps*10))</f>
        <v>0</v>
      </c>
    </row>
    <row r="50" spans="10:11" x14ac:dyDescent="0.25">
      <c r="J50" s="46" t="s">
        <v>192</v>
      </c>
      <c r="K50" s="42">
        <f>IF(total_ps&gt;30, ((total_ps+total_ps*excel_carry%)*50), IF(total_ps&gt;17,total_ps*50, total_ps*20))</f>
        <v>0</v>
      </c>
    </row>
    <row r="51" spans="10:11" s="1" customFormat="1" x14ac:dyDescent="0.25">
      <c r="J51" s="426" t="s">
        <v>195</v>
      </c>
      <c r="K51" s="427"/>
    </row>
    <row r="52" spans="10:11" x14ac:dyDescent="0.25">
      <c r="J52" s="46" t="s">
        <v>193</v>
      </c>
      <c r="K52" s="42">
        <f>IF(total_ps&gt;19, (total_ps+200+excel_carry), total_ps+50)</f>
        <v>50</v>
      </c>
    </row>
    <row r="53" spans="10:11" x14ac:dyDescent="0.25">
      <c r="J53" s="46" t="s">
        <v>194</v>
      </c>
      <c r="K53" s="42">
        <f>total_ps+200+excel_carry</f>
        <v>200</v>
      </c>
    </row>
    <row r="54" spans="10:11" x14ac:dyDescent="0.25">
      <c r="J54" s="46" t="s">
        <v>192</v>
      </c>
      <c r="K54" s="42">
        <f>IF(total_ps&gt;17, (total_ps+300+excel_carry), total_ps+200)</f>
        <v>200</v>
      </c>
    </row>
    <row r="55" spans="10:11" s="1" customFormat="1" x14ac:dyDescent="0.25">
      <c r="J55" s="418" t="s">
        <v>196</v>
      </c>
      <c r="K55" s="419"/>
    </row>
    <row r="56" spans="10:11" x14ac:dyDescent="0.25">
      <c r="J56" s="46" t="s">
        <v>193</v>
      </c>
      <c r="K56" s="42">
        <f>norm_throw/2</f>
        <v>25</v>
      </c>
    </row>
    <row r="57" spans="10:11" x14ac:dyDescent="0.25">
      <c r="J57" s="46" t="s">
        <v>194</v>
      </c>
      <c r="K57" s="42">
        <f>giant_throw/2</f>
        <v>100</v>
      </c>
    </row>
    <row r="58" spans="10:11" x14ac:dyDescent="0.25">
      <c r="J58" s="46" t="s">
        <v>192</v>
      </c>
      <c r="K58" s="42">
        <f>IF(total_ps&gt;17, (total_ps+200+excel_carry), super_throw/2)</f>
        <v>100</v>
      </c>
    </row>
    <row r="59" spans="10:11" s="1" customFormat="1" x14ac:dyDescent="0.25">
      <c r="J59" s="418" t="s">
        <v>197</v>
      </c>
      <c r="K59" s="419"/>
    </row>
    <row r="60" spans="10:11" x14ac:dyDescent="0.25">
      <c r="J60" s="46" t="s">
        <v>193</v>
      </c>
      <c r="K60" s="42">
        <f>total_ps/3</f>
        <v>0</v>
      </c>
    </row>
    <row r="61" spans="10:11" x14ac:dyDescent="0.25">
      <c r="J61" s="46" t="s">
        <v>194</v>
      </c>
      <c r="K61" s="42">
        <f>total_ps/3</f>
        <v>0</v>
      </c>
    </row>
    <row r="62" spans="10:11" ht="15.75" thickBot="1" x14ac:dyDescent="0.3">
      <c r="J62" s="61" t="s">
        <v>192</v>
      </c>
      <c r="K62" s="67">
        <f>total_ps</f>
        <v>0</v>
      </c>
    </row>
    <row r="63" spans="10:11" ht="15.75" thickBot="1" x14ac:dyDescent="0.3"/>
    <row r="64" spans="10:11" ht="15.75" thickBot="1" x14ac:dyDescent="0.3">
      <c r="J64" s="428" t="s">
        <v>154</v>
      </c>
      <c r="K64" s="429"/>
    </row>
    <row r="65" spans="10:11" x14ac:dyDescent="0.25">
      <c r="J65" s="71" t="s">
        <v>155</v>
      </c>
      <c r="K65" s="72" t="s">
        <v>153</v>
      </c>
    </row>
    <row r="66" spans="10:11" x14ac:dyDescent="0.25">
      <c r="J66" s="45" t="s">
        <v>156</v>
      </c>
      <c r="K66" s="42" t="s">
        <v>27</v>
      </c>
    </row>
    <row r="67" spans="10:11" ht="15.75" thickBot="1" x14ac:dyDescent="0.3">
      <c r="J67" s="69" t="s">
        <v>164</v>
      </c>
      <c r="K67" s="70" t="s">
        <v>39</v>
      </c>
    </row>
  </sheetData>
  <sheetProtection algorithmName="SHA-512" hashValue="uCLDLNeciBNje4oSwaUaXSOCgxLMt8wU4r+BNgWoeIoGYMqTSNVbH6cJTbBrZKDKEywacQwI4iRUfepzwxDieg==" saltValue="xJyZdaQuAIAqKbeZsxLnBg==" spinCount="100000" sheet="1" objects="1" scenarios="1" selectLockedCells="1"/>
  <mergeCells count="43">
    <mergeCell ref="A44:B44"/>
    <mergeCell ref="A45:B45"/>
    <mergeCell ref="A38:H42"/>
    <mergeCell ref="A36:B36"/>
    <mergeCell ref="A31:B31"/>
    <mergeCell ref="A32:B32"/>
    <mergeCell ref="A33:B33"/>
    <mergeCell ref="A35:B35"/>
    <mergeCell ref="A37:B37"/>
    <mergeCell ref="A29:B29"/>
    <mergeCell ref="A27:B27"/>
    <mergeCell ref="A28:B28"/>
    <mergeCell ref="A34:B34"/>
    <mergeCell ref="A30:B30"/>
    <mergeCell ref="H6:J6"/>
    <mergeCell ref="H8:J8"/>
    <mergeCell ref="H9:K9"/>
    <mergeCell ref="H1:K1"/>
    <mergeCell ref="H2:J2"/>
    <mergeCell ref="H4:J4"/>
    <mergeCell ref="H5:J5"/>
    <mergeCell ref="J64:K64"/>
    <mergeCell ref="J11:K11"/>
    <mergeCell ref="A23:B23"/>
    <mergeCell ref="A22:B22"/>
    <mergeCell ref="A17:B17"/>
    <mergeCell ref="A18:B18"/>
    <mergeCell ref="A11:B11"/>
    <mergeCell ref="A19:B19"/>
    <mergeCell ref="A20:B20"/>
    <mergeCell ref="A12:B12"/>
    <mergeCell ref="A13:B13"/>
    <mergeCell ref="A14:B14"/>
    <mergeCell ref="A15:B15"/>
    <mergeCell ref="A16:B16"/>
    <mergeCell ref="A25:B25"/>
    <mergeCell ref="A26:B26"/>
    <mergeCell ref="J55:K55"/>
    <mergeCell ref="J59:K59"/>
    <mergeCell ref="J44:K44"/>
    <mergeCell ref="J45:K45"/>
    <mergeCell ref="J47:K47"/>
    <mergeCell ref="J51:K51"/>
  </mergeCells>
  <dataValidations count="1">
    <dataValidation type="list" allowBlank="1" showInputMessage="1" showErrorMessage="1" sqref="J45:K47">
      <formula1>"Normal, Giant, Supernatural"</formula1>
    </dataValidation>
  </dataValidation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46"/>
  <sheetViews>
    <sheetView zoomScaleNormal="100" workbookViewId="0">
      <pane ySplit="1" topLeftCell="A2" activePane="bottomLeft" state="frozen"/>
      <selection pane="bottomLeft" activeCell="A2" sqref="A2:C2"/>
    </sheetView>
  </sheetViews>
  <sheetFormatPr defaultRowHeight="15" x14ac:dyDescent="0.25"/>
  <cols>
    <col min="1" max="3" width="8.140625" customWidth="1"/>
    <col min="4" max="4" width="4.28515625" customWidth="1"/>
    <col min="5" max="5" width="6" style="1" customWidth="1"/>
    <col min="6" max="6" width="6.140625" style="1" customWidth="1"/>
    <col min="7" max="7" width="5.42578125" customWidth="1"/>
    <col min="8" max="8" width="8.5703125" style="1" customWidth="1"/>
    <col min="9" max="10" width="6.140625" customWidth="1"/>
    <col min="11" max="11" width="5.28515625" customWidth="1"/>
    <col min="12" max="12" width="5.7109375" customWidth="1"/>
    <col min="13" max="14" width="6.140625" style="1" customWidth="1"/>
    <col min="15" max="29" width="6" customWidth="1"/>
  </cols>
  <sheetData>
    <row r="1" spans="1:29" s="1" customFormat="1" ht="28.5" customHeight="1" thickBot="1" x14ac:dyDescent="0.3">
      <c r="A1" s="465" t="s">
        <v>26</v>
      </c>
      <c r="B1" s="466"/>
      <c r="C1" s="467"/>
      <c r="D1" s="105" t="s">
        <v>48</v>
      </c>
      <c r="E1" s="106" t="s">
        <v>160</v>
      </c>
      <c r="F1" s="106" t="s">
        <v>162</v>
      </c>
      <c r="G1" s="106" t="s">
        <v>47</v>
      </c>
      <c r="H1" s="106" t="s">
        <v>213</v>
      </c>
      <c r="I1" s="106" t="s">
        <v>93</v>
      </c>
      <c r="J1" s="106" t="s">
        <v>212</v>
      </c>
      <c r="K1" s="107" t="s">
        <v>49</v>
      </c>
      <c r="L1" s="123" t="s">
        <v>50</v>
      </c>
      <c r="M1" s="108" t="s">
        <v>161</v>
      </c>
      <c r="N1" s="109" t="s">
        <v>163</v>
      </c>
      <c r="O1" s="476" t="s">
        <v>214</v>
      </c>
      <c r="P1" s="213"/>
      <c r="Q1" s="213"/>
      <c r="R1" s="213"/>
      <c r="S1" s="213"/>
      <c r="T1" s="213"/>
      <c r="U1" s="213"/>
      <c r="V1" s="213"/>
      <c r="W1" s="213"/>
      <c r="X1" s="213"/>
      <c r="Y1" s="213"/>
      <c r="Z1" s="213"/>
      <c r="AA1" s="213"/>
      <c r="AB1" s="213"/>
      <c r="AC1" s="214"/>
    </row>
    <row r="2" spans="1:29" x14ac:dyDescent="0.25">
      <c r="A2" s="480"/>
      <c r="B2" s="481"/>
      <c r="C2" s="482"/>
      <c r="D2" s="201"/>
      <c r="E2" s="191"/>
      <c r="F2" s="192"/>
      <c r="G2" s="193"/>
      <c r="H2" s="193">
        <v>1</v>
      </c>
      <c r="I2" s="193"/>
      <c r="J2" s="194">
        <f>Worktable!K2</f>
        <v>0</v>
      </c>
      <c r="K2" s="195"/>
      <c r="L2" s="196">
        <f t="shared" ref="L2:L46" si="0">D2+SUM(I2:K2)+G2*(calc_lev-H2)</f>
        <v>0</v>
      </c>
      <c r="M2" s="197">
        <f t="shared" ref="M2:M46" si="1">IF(E2="", 0, E2+SUM(I2:K2)+G2*(calc_lev-H2))</f>
        <v>0</v>
      </c>
      <c r="N2" s="198">
        <f t="shared" ref="N2:N46" si="2">IF(F2="", 0, F2+SUM(I2:K2)+G2*(calc_lev-H2))</f>
        <v>0</v>
      </c>
      <c r="O2" s="171" t="s">
        <v>53</v>
      </c>
      <c r="P2" s="483"/>
      <c r="Q2" s="484"/>
      <c r="R2" s="162" t="s">
        <v>51</v>
      </c>
      <c r="S2" s="163"/>
      <c r="T2" s="164" t="s">
        <v>12</v>
      </c>
      <c r="U2" s="163"/>
      <c r="V2" s="164" t="s">
        <v>52</v>
      </c>
      <c r="W2" s="163"/>
      <c r="X2" s="485"/>
      <c r="Y2" s="485"/>
      <c r="Z2" s="205"/>
      <c r="AA2" s="485"/>
      <c r="AB2" s="485"/>
      <c r="AC2" s="208"/>
    </row>
    <row r="3" spans="1:29" x14ac:dyDescent="0.25">
      <c r="A3" s="477"/>
      <c r="B3" s="478"/>
      <c r="C3" s="479"/>
      <c r="D3" s="157"/>
      <c r="E3" s="147"/>
      <c r="F3" s="148"/>
      <c r="G3" s="144"/>
      <c r="H3" s="144">
        <v>1</v>
      </c>
      <c r="I3" s="144"/>
      <c r="J3" s="2">
        <f>Worktable!K2</f>
        <v>0</v>
      </c>
      <c r="K3" s="153"/>
      <c r="L3" s="159">
        <f t="shared" si="0"/>
        <v>0</v>
      </c>
      <c r="M3" s="110">
        <f t="shared" si="1"/>
        <v>0</v>
      </c>
      <c r="N3" s="111">
        <f t="shared" si="2"/>
        <v>0</v>
      </c>
      <c r="O3" s="172" t="s">
        <v>53</v>
      </c>
      <c r="P3" s="468"/>
      <c r="Q3" s="469"/>
      <c r="R3" s="165" t="s">
        <v>51</v>
      </c>
      <c r="S3" s="166"/>
      <c r="T3" s="167" t="s">
        <v>12</v>
      </c>
      <c r="U3" s="166"/>
      <c r="V3" s="167" t="s">
        <v>52</v>
      </c>
      <c r="W3" s="166"/>
      <c r="X3" s="470"/>
      <c r="Y3" s="470"/>
      <c r="Z3" s="206"/>
      <c r="AA3" s="470"/>
      <c r="AB3" s="470"/>
      <c r="AC3" s="209"/>
    </row>
    <row r="4" spans="1:29" x14ac:dyDescent="0.25">
      <c r="A4" s="477"/>
      <c r="B4" s="478"/>
      <c r="C4" s="479"/>
      <c r="D4" s="157"/>
      <c r="E4" s="147"/>
      <c r="F4" s="148"/>
      <c r="G4" s="144"/>
      <c r="H4" s="144">
        <v>1</v>
      </c>
      <c r="I4" s="144"/>
      <c r="J4" s="2">
        <f>Worktable!K2</f>
        <v>0</v>
      </c>
      <c r="K4" s="153"/>
      <c r="L4" s="159">
        <f t="shared" si="0"/>
        <v>0</v>
      </c>
      <c r="M4" s="110">
        <f t="shared" si="1"/>
        <v>0</v>
      </c>
      <c r="N4" s="111">
        <f t="shared" si="2"/>
        <v>0</v>
      </c>
      <c r="O4" s="172" t="s">
        <v>53</v>
      </c>
      <c r="P4" s="468"/>
      <c r="Q4" s="469"/>
      <c r="R4" s="165" t="s">
        <v>51</v>
      </c>
      <c r="S4" s="166"/>
      <c r="T4" s="167" t="s">
        <v>12</v>
      </c>
      <c r="U4" s="166"/>
      <c r="V4" s="167" t="s">
        <v>52</v>
      </c>
      <c r="W4" s="166"/>
      <c r="X4" s="470"/>
      <c r="Y4" s="470"/>
      <c r="Z4" s="206"/>
      <c r="AA4" s="470"/>
      <c r="AB4" s="470"/>
      <c r="AC4" s="209"/>
    </row>
    <row r="5" spans="1:29" x14ac:dyDescent="0.25">
      <c r="A5" s="477"/>
      <c r="B5" s="478"/>
      <c r="C5" s="479"/>
      <c r="D5" s="157"/>
      <c r="E5" s="147"/>
      <c r="F5" s="148"/>
      <c r="G5" s="144"/>
      <c r="H5" s="143">
        <v>1</v>
      </c>
      <c r="I5" s="144"/>
      <c r="J5" s="2">
        <f>Worktable!K2</f>
        <v>0</v>
      </c>
      <c r="K5" s="153"/>
      <c r="L5" s="159">
        <f t="shared" si="0"/>
        <v>0</v>
      </c>
      <c r="M5" s="110">
        <f t="shared" si="1"/>
        <v>0</v>
      </c>
      <c r="N5" s="111">
        <f t="shared" si="2"/>
        <v>0</v>
      </c>
      <c r="O5" s="172" t="s">
        <v>53</v>
      </c>
      <c r="P5" s="468"/>
      <c r="Q5" s="469"/>
      <c r="R5" s="165" t="s">
        <v>51</v>
      </c>
      <c r="S5" s="166"/>
      <c r="T5" s="167" t="s">
        <v>12</v>
      </c>
      <c r="U5" s="166"/>
      <c r="V5" s="167" t="s">
        <v>52</v>
      </c>
      <c r="W5" s="166"/>
      <c r="X5" s="470"/>
      <c r="Y5" s="470"/>
      <c r="Z5" s="206"/>
      <c r="AA5" s="470"/>
      <c r="AB5" s="470"/>
      <c r="AC5" s="209"/>
    </row>
    <row r="6" spans="1:29" x14ac:dyDescent="0.25">
      <c r="A6" s="477"/>
      <c r="B6" s="478"/>
      <c r="C6" s="479"/>
      <c r="D6" s="157"/>
      <c r="E6" s="147"/>
      <c r="F6" s="148"/>
      <c r="G6" s="144"/>
      <c r="H6" s="144">
        <v>1</v>
      </c>
      <c r="I6" s="144"/>
      <c r="J6" s="2">
        <f>Worktable!K2</f>
        <v>0</v>
      </c>
      <c r="K6" s="153"/>
      <c r="L6" s="159">
        <f t="shared" si="0"/>
        <v>0</v>
      </c>
      <c r="M6" s="110">
        <f t="shared" si="1"/>
        <v>0</v>
      </c>
      <c r="N6" s="111">
        <f t="shared" si="2"/>
        <v>0</v>
      </c>
      <c r="O6" s="172" t="s">
        <v>53</v>
      </c>
      <c r="P6" s="468"/>
      <c r="Q6" s="469"/>
      <c r="R6" s="165" t="s">
        <v>51</v>
      </c>
      <c r="S6" s="166"/>
      <c r="T6" s="167" t="s">
        <v>12</v>
      </c>
      <c r="U6" s="166"/>
      <c r="V6" s="167" t="s">
        <v>52</v>
      </c>
      <c r="W6" s="166"/>
      <c r="X6" s="470"/>
      <c r="Y6" s="470"/>
      <c r="Z6" s="206"/>
      <c r="AA6" s="470"/>
      <c r="AB6" s="470"/>
      <c r="AC6" s="209"/>
    </row>
    <row r="7" spans="1:29" x14ac:dyDescent="0.25">
      <c r="A7" s="477"/>
      <c r="B7" s="478"/>
      <c r="C7" s="479"/>
      <c r="D7" s="156"/>
      <c r="E7" s="147"/>
      <c r="F7" s="148"/>
      <c r="G7" s="144"/>
      <c r="H7" s="144">
        <v>1</v>
      </c>
      <c r="I7" s="144"/>
      <c r="J7" s="2">
        <f>Worktable!K2</f>
        <v>0</v>
      </c>
      <c r="K7" s="153"/>
      <c r="L7" s="159">
        <f t="shared" si="0"/>
        <v>0</v>
      </c>
      <c r="M7" s="110">
        <f t="shared" si="1"/>
        <v>0</v>
      </c>
      <c r="N7" s="111">
        <f t="shared" si="2"/>
        <v>0</v>
      </c>
      <c r="O7" s="172" t="s">
        <v>53</v>
      </c>
      <c r="P7" s="468"/>
      <c r="Q7" s="469"/>
      <c r="R7" s="165" t="s">
        <v>51</v>
      </c>
      <c r="S7" s="166"/>
      <c r="T7" s="167" t="s">
        <v>12</v>
      </c>
      <c r="U7" s="166"/>
      <c r="V7" s="167" t="s">
        <v>52</v>
      </c>
      <c r="W7" s="166"/>
      <c r="X7" s="470"/>
      <c r="Y7" s="470"/>
      <c r="Z7" s="206"/>
      <c r="AA7" s="470"/>
      <c r="AB7" s="470"/>
      <c r="AC7" s="209"/>
    </row>
    <row r="8" spans="1:29" x14ac:dyDescent="0.25">
      <c r="A8" s="477"/>
      <c r="B8" s="478"/>
      <c r="C8" s="479"/>
      <c r="D8" s="157"/>
      <c r="E8" s="147"/>
      <c r="F8" s="148"/>
      <c r="G8" s="144"/>
      <c r="H8" s="143">
        <v>1</v>
      </c>
      <c r="I8" s="144"/>
      <c r="J8" s="2">
        <f>Worktable!K2</f>
        <v>0</v>
      </c>
      <c r="K8" s="153"/>
      <c r="L8" s="159">
        <f t="shared" si="0"/>
        <v>0</v>
      </c>
      <c r="M8" s="110">
        <f t="shared" si="1"/>
        <v>0</v>
      </c>
      <c r="N8" s="111">
        <f t="shared" si="2"/>
        <v>0</v>
      </c>
      <c r="O8" s="172" t="s">
        <v>53</v>
      </c>
      <c r="P8" s="468"/>
      <c r="Q8" s="469"/>
      <c r="R8" s="165" t="s">
        <v>51</v>
      </c>
      <c r="S8" s="166"/>
      <c r="T8" s="167" t="s">
        <v>12</v>
      </c>
      <c r="U8" s="166"/>
      <c r="V8" s="167" t="s">
        <v>52</v>
      </c>
      <c r="W8" s="166"/>
      <c r="X8" s="470"/>
      <c r="Y8" s="470"/>
      <c r="Z8" s="206"/>
      <c r="AA8" s="470"/>
      <c r="AB8" s="470"/>
      <c r="AC8" s="209"/>
    </row>
    <row r="9" spans="1:29" x14ac:dyDescent="0.25">
      <c r="A9" s="477"/>
      <c r="B9" s="478"/>
      <c r="C9" s="479"/>
      <c r="D9" s="157"/>
      <c r="E9" s="147"/>
      <c r="F9" s="148"/>
      <c r="G9" s="144"/>
      <c r="H9" s="144">
        <v>1</v>
      </c>
      <c r="I9" s="144"/>
      <c r="J9" s="2">
        <f>Worktable!K2</f>
        <v>0</v>
      </c>
      <c r="K9" s="153"/>
      <c r="L9" s="159">
        <f t="shared" si="0"/>
        <v>0</v>
      </c>
      <c r="M9" s="110">
        <f t="shared" si="1"/>
        <v>0</v>
      </c>
      <c r="N9" s="111">
        <f t="shared" si="2"/>
        <v>0</v>
      </c>
      <c r="O9" s="172" t="s">
        <v>53</v>
      </c>
      <c r="P9" s="468"/>
      <c r="Q9" s="469"/>
      <c r="R9" s="165" t="s">
        <v>51</v>
      </c>
      <c r="S9" s="166"/>
      <c r="T9" s="167" t="s">
        <v>12</v>
      </c>
      <c r="U9" s="166"/>
      <c r="V9" s="167" t="s">
        <v>52</v>
      </c>
      <c r="W9" s="166"/>
      <c r="X9" s="470"/>
      <c r="Y9" s="470"/>
      <c r="Z9" s="206"/>
      <c r="AA9" s="470"/>
      <c r="AB9" s="470"/>
      <c r="AC9" s="209"/>
    </row>
    <row r="10" spans="1:29" x14ac:dyDescent="0.25">
      <c r="A10" s="477"/>
      <c r="B10" s="478"/>
      <c r="C10" s="479"/>
      <c r="D10" s="157"/>
      <c r="E10" s="147"/>
      <c r="F10" s="148"/>
      <c r="G10" s="144"/>
      <c r="H10" s="144">
        <v>1</v>
      </c>
      <c r="I10" s="144"/>
      <c r="J10" s="2">
        <f>Worktable!K2</f>
        <v>0</v>
      </c>
      <c r="K10" s="153"/>
      <c r="L10" s="159">
        <f t="shared" si="0"/>
        <v>0</v>
      </c>
      <c r="M10" s="110">
        <f t="shared" si="1"/>
        <v>0</v>
      </c>
      <c r="N10" s="111">
        <f t="shared" si="2"/>
        <v>0</v>
      </c>
      <c r="O10" s="172" t="s">
        <v>53</v>
      </c>
      <c r="P10" s="468"/>
      <c r="Q10" s="469"/>
      <c r="R10" s="165" t="s">
        <v>51</v>
      </c>
      <c r="S10" s="166"/>
      <c r="T10" s="167" t="s">
        <v>12</v>
      </c>
      <c r="U10" s="166"/>
      <c r="V10" s="167" t="s">
        <v>52</v>
      </c>
      <c r="W10" s="166"/>
      <c r="X10" s="470"/>
      <c r="Y10" s="470"/>
      <c r="Z10" s="206"/>
      <c r="AA10" s="470"/>
      <c r="AB10" s="470"/>
      <c r="AC10" s="209"/>
    </row>
    <row r="11" spans="1:29" x14ac:dyDescent="0.25">
      <c r="A11" s="477"/>
      <c r="B11" s="478"/>
      <c r="C11" s="479"/>
      <c r="D11" s="157"/>
      <c r="E11" s="147"/>
      <c r="F11" s="148"/>
      <c r="G11" s="144"/>
      <c r="H11" s="143">
        <v>1</v>
      </c>
      <c r="I11" s="144"/>
      <c r="J11" s="2">
        <f>Worktable!K2</f>
        <v>0</v>
      </c>
      <c r="K11" s="153"/>
      <c r="L11" s="159">
        <f t="shared" si="0"/>
        <v>0</v>
      </c>
      <c r="M11" s="110">
        <f t="shared" si="1"/>
        <v>0</v>
      </c>
      <c r="N11" s="111">
        <f t="shared" si="2"/>
        <v>0</v>
      </c>
      <c r="O11" s="172" t="s">
        <v>53</v>
      </c>
      <c r="P11" s="468"/>
      <c r="Q11" s="469"/>
      <c r="R11" s="165" t="s">
        <v>51</v>
      </c>
      <c r="S11" s="166"/>
      <c r="T11" s="167" t="s">
        <v>12</v>
      </c>
      <c r="U11" s="166"/>
      <c r="V11" s="167" t="s">
        <v>52</v>
      </c>
      <c r="W11" s="166"/>
      <c r="X11" s="470"/>
      <c r="Y11" s="470"/>
      <c r="Z11" s="206"/>
      <c r="AA11" s="470"/>
      <c r="AB11" s="470"/>
      <c r="AC11" s="209"/>
    </row>
    <row r="12" spans="1:29" x14ac:dyDescent="0.25">
      <c r="A12" s="477"/>
      <c r="B12" s="478"/>
      <c r="C12" s="479"/>
      <c r="D12" s="156"/>
      <c r="E12" s="147"/>
      <c r="F12" s="148"/>
      <c r="G12" s="144"/>
      <c r="H12" s="144">
        <v>1</v>
      </c>
      <c r="I12" s="144"/>
      <c r="J12" s="2">
        <f>Worktable!K2</f>
        <v>0</v>
      </c>
      <c r="K12" s="153"/>
      <c r="L12" s="159">
        <f t="shared" si="0"/>
        <v>0</v>
      </c>
      <c r="M12" s="110">
        <f t="shared" si="1"/>
        <v>0</v>
      </c>
      <c r="N12" s="111">
        <f t="shared" si="2"/>
        <v>0</v>
      </c>
      <c r="O12" s="172" t="s">
        <v>53</v>
      </c>
      <c r="P12" s="468"/>
      <c r="Q12" s="469"/>
      <c r="R12" s="165" t="s">
        <v>51</v>
      </c>
      <c r="S12" s="166"/>
      <c r="T12" s="167" t="s">
        <v>12</v>
      </c>
      <c r="U12" s="166"/>
      <c r="V12" s="167" t="s">
        <v>52</v>
      </c>
      <c r="W12" s="166"/>
      <c r="X12" s="470"/>
      <c r="Y12" s="470"/>
      <c r="Z12" s="206"/>
      <c r="AA12" s="470"/>
      <c r="AB12" s="470"/>
      <c r="AC12" s="209"/>
    </row>
    <row r="13" spans="1:29" x14ac:dyDescent="0.25">
      <c r="A13" s="477"/>
      <c r="B13" s="478"/>
      <c r="C13" s="479"/>
      <c r="D13" s="157"/>
      <c r="E13" s="147"/>
      <c r="F13" s="148"/>
      <c r="G13" s="144"/>
      <c r="H13" s="144">
        <v>1</v>
      </c>
      <c r="I13" s="144"/>
      <c r="J13" s="2">
        <f>Worktable!K2</f>
        <v>0</v>
      </c>
      <c r="K13" s="153"/>
      <c r="L13" s="159">
        <f t="shared" si="0"/>
        <v>0</v>
      </c>
      <c r="M13" s="110">
        <f t="shared" si="1"/>
        <v>0</v>
      </c>
      <c r="N13" s="111">
        <f t="shared" si="2"/>
        <v>0</v>
      </c>
      <c r="O13" s="172" t="s">
        <v>53</v>
      </c>
      <c r="P13" s="468"/>
      <c r="Q13" s="469"/>
      <c r="R13" s="165" t="s">
        <v>51</v>
      </c>
      <c r="S13" s="166"/>
      <c r="T13" s="167" t="s">
        <v>12</v>
      </c>
      <c r="U13" s="166"/>
      <c r="V13" s="167" t="s">
        <v>52</v>
      </c>
      <c r="W13" s="166"/>
      <c r="X13" s="470"/>
      <c r="Y13" s="470"/>
      <c r="Z13" s="206"/>
      <c r="AA13" s="470"/>
      <c r="AB13" s="470"/>
      <c r="AC13" s="209"/>
    </row>
    <row r="14" spans="1:29" x14ac:dyDescent="0.25">
      <c r="A14" s="477"/>
      <c r="B14" s="478"/>
      <c r="C14" s="479"/>
      <c r="D14" s="157"/>
      <c r="E14" s="147"/>
      <c r="F14" s="148"/>
      <c r="G14" s="144"/>
      <c r="H14" s="143">
        <v>1</v>
      </c>
      <c r="I14" s="144"/>
      <c r="J14" s="2">
        <f>Worktable!K2</f>
        <v>0</v>
      </c>
      <c r="K14" s="153"/>
      <c r="L14" s="159">
        <f t="shared" si="0"/>
        <v>0</v>
      </c>
      <c r="M14" s="110">
        <f t="shared" si="1"/>
        <v>0</v>
      </c>
      <c r="N14" s="111">
        <f t="shared" si="2"/>
        <v>0</v>
      </c>
      <c r="O14" s="172" t="s">
        <v>53</v>
      </c>
      <c r="P14" s="468"/>
      <c r="Q14" s="469"/>
      <c r="R14" s="165" t="s">
        <v>51</v>
      </c>
      <c r="S14" s="166"/>
      <c r="T14" s="167" t="s">
        <v>12</v>
      </c>
      <c r="U14" s="166"/>
      <c r="V14" s="167" t="s">
        <v>52</v>
      </c>
      <c r="W14" s="166"/>
      <c r="X14" s="470"/>
      <c r="Y14" s="470"/>
      <c r="Z14" s="206"/>
      <c r="AA14" s="470"/>
      <c r="AB14" s="470"/>
      <c r="AC14" s="209"/>
    </row>
    <row r="15" spans="1:29" x14ac:dyDescent="0.25">
      <c r="A15" s="477"/>
      <c r="B15" s="478"/>
      <c r="C15" s="479"/>
      <c r="D15" s="157"/>
      <c r="E15" s="147"/>
      <c r="F15" s="148"/>
      <c r="G15" s="144"/>
      <c r="H15" s="144">
        <v>1</v>
      </c>
      <c r="I15" s="144"/>
      <c r="J15" s="2">
        <f>Worktable!K2</f>
        <v>0</v>
      </c>
      <c r="K15" s="153"/>
      <c r="L15" s="159">
        <f t="shared" si="0"/>
        <v>0</v>
      </c>
      <c r="M15" s="110">
        <f t="shared" si="1"/>
        <v>0</v>
      </c>
      <c r="N15" s="111">
        <f t="shared" si="2"/>
        <v>0</v>
      </c>
      <c r="O15" s="172" t="s">
        <v>53</v>
      </c>
      <c r="P15" s="468"/>
      <c r="Q15" s="469"/>
      <c r="R15" s="165" t="s">
        <v>51</v>
      </c>
      <c r="S15" s="166"/>
      <c r="T15" s="167" t="s">
        <v>12</v>
      </c>
      <c r="U15" s="166"/>
      <c r="V15" s="167" t="s">
        <v>52</v>
      </c>
      <c r="W15" s="166"/>
      <c r="X15" s="470"/>
      <c r="Y15" s="470"/>
      <c r="Z15" s="206"/>
      <c r="AA15" s="470"/>
      <c r="AB15" s="470"/>
      <c r="AC15" s="209"/>
    </row>
    <row r="16" spans="1:29" ht="15.75" thickBot="1" x14ac:dyDescent="0.3">
      <c r="A16" s="486"/>
      <c r="B16" s="487"/>
      <c r="C16" s="488"/>
      <c r="D16" s="158"/>
      <c r="E16" s="149"/>
      <c r="F16" s="150"/>
      <c r="G16" s="151"/>
      <c r="H16" s="151">
        <v>1</v>
      </c>
      <c r="I16" s="151"/>
      <c r="J16" s="37">
        <f>Worktable!K2</f>
        <v>0</v>
      </c>
      <c r="K16" s="154"/>
      <c r="L16" s="160">
        <f t="shared" si="0"/>
        <v>0</v>
      </c>
      <c r="M16" s="199">
        <f t="shared" si="1"/>
        <v>0</v>
      </c>
      <c r="N16" s="200">
        <f t="shared" si="2"/>
        <v>0</v>
      </c>
      <c r="O16" s="173" t="s">
        <v>53</v>
      </c>
      <c r="P16" s="474"/>
      <c r="Q16" s="475"/>
      <c r="R16" s="165" t="s">
        <v>51</v>
      </c>
      <c r="S16" s="166"/>
      <c r="T16" s="167" t="s">
        <v>12</v>
      </c>
      <c r="U16" s="166"/>
      <c r="V16" s="167" t="s">
        <v>52</v>
      </c>
      <c r="W16" s="166"/>
      <c r="X16" s="470"/>
      <c r="Y16" s="470"/>
      <c r="Z16" s="206"/>
      <c r="AA16" s="470"/>
      <c r="AB16" s="470"/>
      <c r="AC16" s="209"/>
    </row>
    <row r="17" spans="1:29" x14ac:dyDescent="0.25">
      <c r="A17" s="489"/>
      <c r="B17" s="490"/>
      <c r="C17" s="491"/>
      <c r="D17" s="201"/>
      <c r="E17" s="191"/>
      <c r="F17" s="192"/>
      <c r="G17" s="193"/>
      <c r="H17" s="193">
        <v>1</v>
      </c>
      <c r="I17" s="193"/>
      <c r="J17" s="194">
        <f>Worktable!K2</f>
        <v>0</v>
      </c>
      <c r="K17" s="195"/>
      <c r="L17" s="196">
        <f t="shared" si="0"/>
        <v>0</v>
      </c>
      <c r="M17" s="197">
        <f t="shared" si="1"/>
        <v>0</v>
      </c>
      <c r="N17" s="198">
        <f t="shared" si="2"/>
        <v>0</v>
      </c>
      <c r="O17" s="173" t="s">
        <v>53</v>
      </c>
      <c r="P17" s="474"/>
      <c r="Q17" s="475"/>
      <c r="R17" s="165" t="s">
        <v>51</v>
      </c>
      <c r="S17" s="166"/>
      <c r="T17" s="167" t="s">
        <v>12</v>
      </c>
      <c r="U17" s="166"/>
      <c r="V17" s="167" t="s">
        <v>52</v>
      </c>
      <c r="W17" s="166"/>
      <c r="X17" s="470"/>
      <c r="Y17" s="470"/>
      <c r="Z17" s="206"/>
      <c r="AA17" s="470"/>
      <c r="AB17" s="470"/>
      <c r="AC17" s="209"/>
    </row>
    <row r="18" spans="1:29" x14ac:dyDescent="0.25">
      <c r="A18" s="477"/>
      <c r="B18" s="478"/>
      <c r="C18" s="479"/>
      <c r="D18" s="157"/>
      <c r="E18" s="147"/>
      <c r="F18" s="148"/>
      <c r="G18" s="144"/>
      <c r="H18" s="143">
        <v>1</v>
      </c>
      <c r="I18" s="144"/>
      <c r="J18" s="2">
        <f>Worktable!K2</f>
        <v>0</v>
      </c>
      <c r="K18" s="153"/>
      <c r="L18" s="159">
        <f t="shared" si="0"/>
        <v>0</v>
      </c>
      <c r="M18" s="110">
        <f t="shared" si="1"/>
        <v>0</v>
      </c>
      <c r="N18" s="111">
        <f t="shared" si="2"/>
        <v>0</v>
      </c>
      <c r="O18" s="173" t="s">
        <v>53</v>
      </c>
      <c r="P18" s="474"/>
      <c r="Q18" s="475"/>
      <c r="R18" s="165" t="s">
        <v>51</v>
      </c>
      <c r="S18" s="166"/>
      <c r="T18" s="167" t="s">
        <v>12</v>
      </c>
      <c r="U18" s="166"/>
      <c r="V18" s="167" t="s">
        <v>52</v>
      </c>
      <c r="W18" s="166"/>
      <c r="X18" s="470"/>
      <c r="Y18" s="470"/>
      <c r="Z18" s="206"/>
      <c r="AA18" s="470"/>
      <c r="AB18" s="470"/>
      <c r="AC18" s="209"/>
    </row>
    <row r="19" spans="1:29" x14ac:dyDescent="0.25">
      <c r="A19" s="477"/>
      <c r="B19" s="478"/>
      <c r="C19" s="479"/>
      <c r="D19" s="157"/>
      <c r="E19" s="147"/>
      <c r="F19" s="148"/>
      <c r="G19" s="144"/>
      <c r="H19" s="144">
        <v>1</v>
      </c>
      <c r="I19" s="144"/>
      <c r="J19" s="2">
        <f>Worktable!K2</f>
        <v>0</v>
      </c>
      <c r="K19" s="153"/>
      <c r="L19" s="159">
        <f t="shared" si="0"/>
        <v>0</v>
      </c>
      <c r="M19" s="110">
        <f t="shared" si="1"/>
        <v>0</v>
      </c>
      <c r="N19" s="111">
        <f t="shared" si="2"/>
        <v>0</v>
      </c>
      <c r="O19" s="173" t="s">
        <v>53</v>
      </c>
      <c r="P19" s="474"/>
      <c r="Q19" s="475"/>
      <c r="R19" s="165" t="s">
        <v>51</v>
      </c>
      <c r="S19" s="166"/>
      <c r="T19" s="167" t="s">
        <v>12</v>
      </c>
      <c r="U19" s="166"/>
      <c r="V19" s="167" t="s">
        <v>52</v>
      </c>
      <c r="W19" s="166"/>
      <c r="X19" s="470"/>
      <c r="Y19" s="470"/>
      <c r="Z19" s="206"/>
      <c r="AA19" s="470"/>
      <c r="AB19" s="470"/>
      <c r="AC19" s="209"/>
    </row>
    <row r="20" spans="1:29" x14ac:dyDescent="0.25">
      <c r="A20" s="477"/>
      <c r="B20" s="478"/>
      <c r="C20" s="479"/>
      <c r="D20" s="157"/>
      <c r="E20" s="147"/>
      <c r="F20" s="148"/>
      <c r="G20" s="144"/>
      <c r="H20" s="144">
        <v>1</v>
      </c>
      <c r="I20" s="144"/>
      <c r="J20" s="2">
        <f>Worktable!K2</f>
        <v>0</v>
      </c>
      <c r="K20" s="153"/>
      <c r="L20" s="159">
        <f t="shared" si="0"/>
        <v>0</v>
      </c>
      <c r="M20" s="110">
        <f t="shared" si="1"/>
        <v>0</v>
      </c>
      <c r="N20" s="111">
        <f t="shared" si="2"/>
        <v>0</v>
      </c>
      <c r="O20" s="173" t="s">
        <v>53</v>
      </c>
      <c r="P20" s="474"/>
      <c r="Q20" s="475"/>
      <c r="R20" s="165" t="s">
        <v>51</v>
      </c>
      <c r="S20" s="166"/>
      <c r="T20" s="167" t="s">
        <v>12</v>
      </c>
      <c r="U20" s="166"/>
      <c r="V20" s="167" t="s">
        <v>52</v>
      </c>
      <c r="W20" s="166"/>
      <c r="X20" s="470"/>
      <c r="Y20" s="470"/>
      <c r="Z20" s="206"/>
      <c r="AA20" s="470"/>
      <c r="AB20" s="470"/>
      <c r="AC20" s="209"/>
    </row>
    <row r="21" spans="1:29" x14ac:dyDescent="0.25">
      <c r="A21" s="477"/>
      <c r="B21" s="478"/>
      <c r="C21" s="479"/>
      <c r="D21" s="157"/>
      <c r="E21" s="147"/>
      <c r="F21" s="148"/>
      <c r="G21" s="144"/>
      <c r="H21" s="143">
        <v>1</v>
      </c>
      <c r="I21" s="144"/>
      <c r="J21" s="2">
        <f>Worktable!K2</f>
        <v>0</v>
      </c>
      <c r="K21" s="153"/>
      <c r="L21" s="159">
        <f t="shared" si="0"/>
        <v>0</v>
      </c>
      <c r="M21" s="110">
        <f t="shared" si="1"/>
        <v>0</v>
      </c>
      <c r="N21" s="111">
        <f t="shared" si="2"/>
        <v>0</v>
      </c>
      <c r="O21" s="173" t="s">
        <v>53</v>
      </c>
      <c r="P21" s="474"/>
      <c r="Q21" s="475"/>
      <c r="R21" s="165" t="s">
        <v>51</v>
      </c>
      <c r="S21" s="166"/>
      <c r="T21" s="167" t="s">
        <v>12</v>
      </c>
      <c r="U21" s="166"/>
      <c r="V21" s="167" t="s">
        <v>52</v>
      </c>
      <c r="W21" s="166"/>
      <c r="X21" s="470"/>
      <c r="Y21" s="470"/>
      <c r="Z21" s="206"/>
      <c r="AA21" s="470"/>
      <c r="AB21" s="470"/>
      <c r="AC21" s="209"/>
    </row>
    <row r="22" spans="1:29" x14ac:dyDescent="0.25">
      <c r="A22" s="477"/>
      <c r="B22" s="478"/>
      <c r="C22" s="479"/>
      <c r="D22" s="156"/>
      <c r="E22" s="147"/>
      <c r="F22" s="148"/>
      <c r="G22" s="144"/>
      <c r="H22" s="144">
        <v>1</v>
      </c>
      <c r="I22" s="144"/>
      <c r="J22" s="2">
        <f>Worktable!K2</f>
        <v>0</v>
      </c>
      <c r="K22" s="153"/>
      <c r="L22" s="159">
        <f t="shared" si="0"/>
        <v>0</v>
      </c>
      <c r="M22" s="110">
        <f t="shared" si="1"/>
        <v>0</v>
      </c>
      <c r="N22" s="111">
        <f t="shared" si="2"/>
        <v>0</v>
      </c>
      <c r="O22" s="173" t="s">
        <v>53</v>
      </c>
      <c r="P22" s="474"/>
      <c r="Q22" s="475"/>
      <c r="R22" s="165" t="s">
        <v>51</v>
      </c>
      <c r="S22" s="166"/>
      <c r="T22" s="167" t="s">
        <v>12</v>
      </c>
      <c r="U22" s="166"/>
      <c r="V22" s="167" t="s">
        <v>52</v>
      </c>
      <c r="W22" s="166"/>
      <c r="X22" s="470"/>
      <c r="Y22" s="470"/>
      <c r="Z22" s="206"/>
      <c r="AA22" s="470"/>
      <c r="AB22" s="470"/>
      <c r="AC22" s="209"/>
    </row>
    <row r="23" spans="1:29" x14ac:dyDescent="0.25">
      <c r="A23" s="477"/>
      <c r="B23" s="478"/>
      <c r="C23" s="479"/>
      <c r="D23" s="157"/>
      <c r="E23" s="147"/>
      <c r="F23" s="148"/>
      <c r="G23" s="144"/>
      <c r="H23" s="144">
        <v>1</v>
      </c>
      <c r="I23" s="144"/>
      <c r="J23" s="2">
        <f>Worktable!K2</f>
        <v>0</v>
      </c>
      <c r="K23" s="153"/>
      <c r="L23" s="159">
        <f t="shared" si="0"/>
        <v>0</v>
      </c>
      <c r="M23" s="110">
        <f t="shared" si="1"/>
        <v>0</v>
      </c>
      <c r="N23" s="111">
        <f t="shared" si="2"/>
        <v>0</v>
      </c>
      <c r="O23" s="173" t="s">
        <v>53</v>
      </c>
      <c r="P23" s="474"/>
      <c r="Q23" s="475"/>
      <c r="R23" s="165" t="s">
        <v>51</v>
      </c>
      <c r="S23" s="166"/>
      <c r="T23" s="167" t="s">
        <v>12</v>
      </c>
      <c r="U23" s="166"/>
      <c r="V23" s="167" t="s">
        <v>52</v>
      </c>
      <c r="W23" s="166"/>
      <c r="X23" s="470"/>
      <c r="Y23" s="470"/>
      <c r="Z23" s="206"/>
      <c r="AA23" s="470"/>
      <c r="AB23" s="470"/>
      <c r="AC23" s="209"/>
    </row>
    <row r="24" spans="1:29" x14ac:dyDescent="0.25">
      <c r="A24" s="477"/>
      <c r="B24" s="478"/>
      <c r="C24" s="479"/>
      <c r="D24" s="157"/>
      <c r="E24" s="147"/>
      <c r="F24" s="148"/>
      <c r="G24" s="144"/>
      <c r="H24" s="143">
        <v>1</v>
      </c>
      <c r="I24" s="144"/>
      <c r="J24" s="2">
        <f>Worktable!K2</f>
        <v>0</v>
      </c>
      <c r="K24" s="153"/>
      <c r="L24" s="159">
        <f t="shared" si="0"/>
        <v>0</v>
      </c>
      <c r="M24" s="110">
        <f t="shared" si="1"/>
        <v>0</v>
      </c>
      <c r="N24" s="111">
        <f t="shared" si="2"/>
        <v>0</v>
      </c>
      <c r="O24" s="173" t="s">
        <v>53</v>
      </c>
      <c r="P24" s="474"/>
      <c r="Q24" s="475"/>
      <c r="R24" s="165" t="s">
        <v>51</v>
      </c>
      <c r="S24" s="166"/>
      <c r="T24" s="167" t="s">
        <v>12</v>
      </c>
      <c r="U24" s="166"/>
      <c r="V24" s="167" t="s">
        <v>52</v>
      </c>
      <c r="W24" s="166"/>
      <c r="X24" s="470"/>
      <c r="Y24" s="470"/>
      <c r="Z24" s="206"/>
      <c r="AA24" s="470"/>
      <c r="AB24" s="470"/>
      <c r="AC24" s="209"/>
    </row>
    <row r="25" spans="1:29" x14ac:dyDescent="0.25">
      <c r="A25" s="477"/>
      <c r="B25" s="478"/>
      <c r="C25" s="479"/>
      <c r="D25" s="157"/>
      <c r="E25" s="147"/>
      <c r="F25" s="148"/>
      <c r="G25" s="144"/>
      <c r="H25" s="144">
        <v>1</v>
      </c>
      <c r="I25" s="144"/>
      <c r="J25" s="2">
        <f>Worktable!K2</f>
        <v>0</v>
      </c>
      <c r="K25" s="153"/>
      <c r="L25" s="159">
        <f t="shared" si="0"/>
        <v>0</v>
      </c>
      <c r="M25" s="110">
        <f t="shared" si="1"/>
        <v>0</v>
      </c>
      <c r="N25" s="111">
        <f t="shared" si="2"/>
        <v>0</v>
      </c>
      <c r="O25" s="172" t="s">
        <v>53</v>
      </c>
      <c r="P25" s="468"/>
      <c r="Q25" s="469"/>
      <c r="R25" s="165" t="s">
        <v>51</v>
      </c>
      <c r="S25" s="166"/>
      <c r="T25" s="167" t="s">
        <v>12</v>
      </c>
      <c r="U25" s="166"/>
      <c r="V25" s="167" t="s">
        <v>52</v>
      </c>
      <c r="W25" s="166"/>
      <c r="X25" s="470"/>
      <c r="Y25" s="470"/>
      <c r="Z25" s="206"/>
      <c r="AA25" s="470"/>
      <c r="AB25" s="470"/>
      <c r="AC25" s="209"/>
    </row>
    <row r="26" spans="1:29" x14ac:dyDescent="0.25">
      <c r="A26" s="477"/>
      <c r="B26" s="478"/>
      <c r="C26" s="479"/>
      <c r="D26" s="157"/>
      <c r="E26" s="147"/>
      <c r="F26" s="148"/>
      <c r="G26" s="144"/>
      <c r="H26" s="144">
        <v>1</v>
      </c>
      <c r="I26" s="144"/>
      <c r="J26" s="2">
        <f>Worktable!K2</f>
        <v>0</v>
      </c>
      <c r="K26" s="153"/>
      <c r="L26" s="159">
        <f t="shared" si="0"/>
        <v>0</v>
      </c>
      <c r="M26" s="110">
        <f t="shared" si="1"/>
        <v>0</v>
      </c>
      <c r="N26" s="111">
        <f t="shared" si="2"/>
        <v>0</v>
      </c>
      <c r="O26" s="173" t="s">
        <v>53</v>
      </c>
      <c r="P26" s="474"/>
      <c r="Q26" s="475"/>
      <c r="R26" s="165" t="s">
        <v>51</v>
      </c>
      <c r="S26" s="166"/>
      <c r="T26" s="167" t="s">
        <v>12</v>
      </c>
      <c r="U26" s="166"/>
      <c r="V26" s="167" t="s">
        <v>52</v>
      </c>
      <c r="W26" s="166"/>
      <c r="X26" s="470"/>
      <c r="Y26" s="470"/>
      <c r="Z26" s="206"/>
      <c r="AA26" s="470"/>
      <c r="AB26" s="470"/>
      <c r="AC26" s="209"/>
    </row>
    <row r="27" spans="1:29" x14ac:dyDescent="0.25">
      <c r="A27" s="477"/>
      <c r="B27" s="478"/>
      <c r="C27" s="479"/>
      <c r="D27" s="156"/>
      <c r="E27" s="147"/>
      <c r="F27" s="148"/>
      <c r="G27" s="144"/>
      <c r="H27" s="143">
        <v>1</v>
      </c>
      <c r="I27" s="144"/>
      <c r="J27" s="2">
        <f>Worktable!K2</f>
        <v>0</v>
      </c>
      <c r="K27" s="153"/>
      <c r="L27" s="159">
        <f t="shared" si="0"/>
        <v>0</v>
      </c>
      <c r="M27" s="110">
        <f t="shared" si="1"/>
        <v>0</v>
      </c>
      <c r="N27" s="111">
        <f t="shared" si="2"/>
        <v>0</v>
      </c>
      <c r="O27" s="172" t="s">
        <v>53</v>
      </c>
      <c r="P27" s="468"/>
      <c r="Q27" s="469"/>
      <c r="R27" s="165" t="s">
        <v>51</v>
      </c>
      <c r="S27" s="166"/>
      <c r="T27" s="167" t="s">
        <v>12</v>
      </c>
      <c r="U27" s="166"/>
      <c r="V27" s="167" t="s">
        <v>52</v>
      </c>
      <c r="W27" s="166"/>
      <c r="X27" s="470"/>
      <c r="Y27" s="470"/>
      <c r="Z27" s="206"/>
      <c r="AA27" s="470"/>
      <c r="AB27" s="470"/>
      <c r="AC27" s="209"/>
    </row>
    <row r="28" spans="1:29" x14ac:dyDescent="0.25">
      <c r="A28" s="477"/>
      <c r="B28" s="478"/>
      <c r="C28" s="479"/>
      <c r="D28" s="157"/>
      <c r="E28" s="147"/>
      <c r="F28" s="148"/>
      <c r="G28" s="144"/>
      <c r="H28" s="144">
        <v>1</v>
      </c>
      <c r="I28" s="144"/>
      <c r="J28" s="2">
        <f>Worktable!K2</f>
        <v>0</v>
      </c>
      <c r="K28" s="153"/>
      <c r="L28" s="159">
        <f t="shared" si="0"/>
        <v>0</v>
      </c>
      <c r="M28" s="110">
        <f t="shared" si="1"/>
        <v>0</v>
      </c>
      <c r="N28" s="111">
        <f t="shared" si="2"/>
        <v>0</v>
      </c>
      <c r="O28" s="172" t="s">
        <v>53</v>
      </c>
      <c r="P28" s="468"/>
      <c r="Q28" s="469"/>
      <c r="R28" s="165" t="s">
        <v>51</v>
      </c>
      <c r="S28" s="166"/>
      <c r="T28" s="167" t="s">
        <v>12</v>
      </c>
      <c r="U28" s="166"/>
      <c r="V28" s="167" t="s">
        <v>52</v>
      </c>
      <c r="W28" s="166"/>
      <c r="X28" s="470"/>
      <c r="Y28" s="470"/>
      <c r="Z28" s="206"/>
      <c r="AA28" s="470"/>
      <c r="AB28" s="470"/>
      <c r="AC28" s="209"/>
    </row>
    <row r="29" spans="1:29" x14ac:dyDescent="0.25">
      <c r="A29" s="477"/>
      <c r="B29" s="478"/>
      <c r="C29" s="479"/>
      <c r="D29" s="157"/>
      <c r="E29" s="147"/>
      <c r="F29" s="148"/>
      <c r="G29" s="144"/>
      <c r="H29" s="144">
        <v>1</v>
      </c>
      <c r="I29" s="144"/>
      <c r="J29" s="2">
        <f>Worktable!K2</f>
        <v>0</v>
      </c>
      <c r="K29" s="153"/>
      <c r="L29" s="159">
        <f t="shared" si="0"/>
        <v>0</v>
      </c>
      <c r="M29" s="110">
        <f t="shared" si="1"/>
        <v>0</v>
      </c>
      <c r="N29" s="111">
        <f t="shared" si="2"/>
        <v>0</v>
      </c>
      <c r="O29" s="172" t="s">
        <v>53</v>
      </c>
      <c r="P29" s="468"/>
      <c r="Q29" s="469"/>
      <c r="R29" s="165" t="s">
        <v>51</v>
      </c>
      <c r="S29" s="166"/>
      <c r="T29" s="167" t="s">
        <v>12</v>
      </c>
      <c r="U29" s="166"/>
      <c r="V29" s="167" t="s">
        <v>52</v>
      </c>
      <c r="W29" s="166"/>
      <c r="X29" s="470"/>
      <c r="Y29" s="470"/>
      <c r="Z29" s="206"/>
      <c r="AA29" s="470"/>
      <c r="AB29" s="470"/>
      <c r="AC29" s="209"/>
    </row>
    <row r="30" spans="1:29" x14ac:dyDescent="0.25">
      <c r="A30" s="477"/>
      <c r="B30" s="478"/>
      <c r="C30" s="479"/>
      <c r="D30" s="157"/>
      <c r="E30" s="147"/>
      <c r="F30" s="148"/>
      <c r="G30" s="144"/>
      <c r="H30" s="143">
        <v>1</v>
      </c>
      <c r="I30" s="144"/>
      <c r="J30" s="2">
        <f>Worktable!K2</f>
        <v>0</v>
      </c>
      <c r="K30" s="153"/>
      <c r="L30" s="159">
        <f t="shared" si="0"/>
        <v>0</v>
      </c>
      <c r="M30" s="110">
        <f t="shared" si="1"/>
        <v>0</v>
      </c>
      <c r="N30" s="111">
        <f t="shared" si="2"/>
        <v>0</v>
      </c>
      <c r="O30" s="172" t="s">
        <v>53</v>
      </c>
      <c r="P30" s="468"/>
      <c r="Q30" s="469"/>
      <c r="R30" s="165" t="s">
        <v>51</v>
      </c>
      <c r="S30" s="166"/>
      <c r="T30" s="167" t="s">
        <v>12</v>
      </c>
      <c r="U30" s="166"/>
      <c r="V30" s="167" t="s">
        <v>52</v>
      </c>
      <c r="W30" s="166"/>
      <c r="X30" s="470"/>
      <c r="Y30" s="470"/>
      <c r="Z30" s="206"/>
      <c r="AA30" s="470"/>
      <c r="AB30" s="470"/>
      <c r="AC30" s="209"/>
    </row>
    <row r="31" spans="1:29" ht="15.75" thickBot="1" x14ac:dyDescent="0.3">
      <c r="A31" s="486"/>
      <c r="B31" s="487"/>
      <c r="C31" s="488"/>
      <c r="D31" s="158"/>
      <c r="E31" s="149"/>
      <c r="F31" s="150"/>
      <c r="G31" s="151"/>
      <c r="H31" s="151">
        <v>1</v>
      </c>
      <c r="I31" s="151"/>
      <c r="J31" s="37">
        <f>Worktable!K2</f>
        <v>0</v>
      </c>
      <c r="K31" s="154"/>
      <c r="L31" s="160">
        <f t="shared" si="0"/>
        <v>0</v>
      </c>
      <c r="M31" s="199">
        <f t="shared" si="1"/>
        <v>0</v>
      </c>
      <c r="N31" s="200">
        <f t="shared" si="2"/>
        <v>0</v>
      </c>
      <c r="O31" s="172" t="s">
        <v>53</v>
      </c>
      <c r="P31" s="468"/>
      <c r="Q31" s="469"/>
      <c r="R31" s="165" t="s">
        <v>51</v>
      </c>
      <c r="S31" s="166"/>
      <c r="T31" s="167" t="s">
        <v>12</v>
      </c>
      <c r="U31" s="166"/>
      <c r="V31" s="167" t="s">
        <v>52</v>
      </c>
      <c r="W31" s="166"/>
      <c r="X31" s="470"/>
      <c r="Y31" s="470"/>
      <c r="Z31" s="206"/>
      <c r="AA31" s="470"/>
      <c r="AB31" s="470"/>
      <c r="AC31" s="209"/>
    </row>
    <row r="32" spans="1:29" x14ac:dyDescent="0.25">
      <c r="A32" s="489"/>
      <c r="B32" s="490"/>
      <c r="C32" s="491"/>
      <c r="D32" s="201"/>
      <c r="E32" s="191"/>
      <c r="F32" s="192"/>
      <c r="G32" s="193"/>
      <c r="H32" s="193">
        <v>1</v>
      </c>
      <c r="I32" s="193"/>
      <c r="J32" s="194">
        <f>Worktable!K2</f>
        <v>0</v>
      </c>
      <c r="K32" s="195"/>
      <c r="L32" s="196">
        <f t="shared" si="0"/>
        <v>0</v>
      </c>
      <c r="M32" s="197">
        <f t="shared" si="1"/>
        <v>0</v>
      </c>
      <c r="N32" s="198">
        <f t="shared" si="2"/>
        <v>0</v>
      </c>
      <c r="O32" s="172" t="s">
        <v>53</v>
      </c>
      <c r="P32" s="468"/>
      <c r="Q32" s="469"/>
      <c r="R32" s="165" t="s">
        <v>51</v>
      </c>
      <c r="S32" s="166"/>
      <c r="T32" s="167" t="s">
        <v>12</v>
      </c>
      <c r="U32" s="166"/>
      <c r="V32" s="167" t="s">
        <v>52</v>
      </c>
      <c r="W32" s="166"/>
      <c r="X32" s="470"/>
      <c r="Y32" s="470"/>
      <c r="Z32" s="206"/>
      <c r="AA32" s="470"/>
      <c r="AB32" s="470"/>
      <c r="AC32" s="209"/>
    </row>
    <row r="33" spans="1:29" x14ac:dyDescent="0.25">
      <c r="A33" s="477"/>
      <c r="B33" s="478"/>
      <c r="C33" s="479"/>
      <c r="D33" s="157"/>
      <c r="E33" s="147"/>
      <c r="F33" s="148"/>
      <c r="G33" s="144"/>
      <c r="H33" s="143">
        <v>1</v>
      </c>
      <c r="I33" s="144"/>
      <c r="J33" s="2">
        <f>Worktable!K2</f>
        <v>0</v>
      </c>
      <c r="K33" s="153"/>
      <c r="L33" s="159">
        <f t="shared" si="0"/>
        <v>0</v>
      </c>
      <c r="M33" s="110">
        <f t="shared" si="1"/>
        <v>0</v>
      </c>
      <c r="N33" s="111">
        <f t="shared" si="2"/>
        <v>0</v>
      </c>
      <c r="O33" s="172" t="s">
        <v>53</v>
      </c>
      <c r="P33" s="468"/>
      <c r="Q33" s="469"/>
      <c r="R33" s="165" t="s">
        <v>51</v>
      </c>
      <c r="S33" s="166"/>
      <c r="T33" s="167" t="s">
        <v>12</v>
      </c>
      <c r="U33" s="166"/>
      <c r="V33" s="167" t="s">
        <v>52</v>
      </c>
      <c r="W33" s="166"/>
      <c r="X33" s="470"/>
      <c r="Y33" s="470"/>
      <c r="Z33" s="206"/>
      <c r="AA33" s="470"/>
      <c r="AB33" s="470"/>
      <c r="AC33" s="209"/>
    </row>
    <row r="34" spans="1:29" x14ac:dyDescent="0.25">
      <c r="A34" s="477"/>
      <c r="B34" s="478"/>
      <c r="C34" s="479"/>
      <c r="D34" s="157"/>
      <c r="E34" s="147"/>
      <c r="F34" s="148"/>
      <c r="G34" s="144"/>
      <c r="H34" s="143">
        <v>1</v>
      </c>
      <c r="I34" s="144"/>
      <c r="J34" s="2">
        <f>Worktable!K2</f>
        <v>0</v>
      </c>
      <c r="K34" s="153"/>
      <c r="L34" s="159">
        <f t="shared" si="0"/>
        <v>0</v>
      </c>
      <c r="M34" s="110">
        <f t="shared" si="1"/>
        <v>0</v>
      </c>
      <c r="N34" s="111">
        <f t="shared" si="2"/>
        <v>0</v>
      </c>
      <c r="O34" s="172" t="s">
        <v>53</v>
      </c>
      <c r="P34" s="468"/>
      <c r="Q34" s="469"/>
      <c r="R34" s="165" t="s">
        <v>51</v>
      </c>
      <c r="S34" s="166"/>
      <c r="T34" s="167" t="s">
        <v>12</v>
      </c>
      <c r="U34" s="166"/>
      <c r="V34" s="167" t="s">
        <v>52</v>
      </c>
      <c r="W34" s="166"/>
      <c r="X34" s="470"/>
      <c r="Y34" s="470"/>
      <c r="Z34" s="206"/>
      <c r="AA34" s="470"/>
      <c r="AB34" s="470"/>
      <c r="AC34" s="209"/>
    </row>
    <row r="35" spans="1:29" x14ac:dyDescent="0.25">
      <c r="A35" s="477"/>
      <c r="B35" s="478"/>
      <c r="C35" s="479"/>
      <c r="D35" s="157"/>
      <c r="E35" s="147"/>
      <c r="F35" s="148"/>
      <c r="G35" s="144"/>
      <c r="H35" s="144">
        <v>1</v>
      </c>
      <c r="I35" s="144"/>
      <c r="J35" s="2">
        <f>Worktable!K2</f>
        <v>0</v>
      </c>
      <c r="K35" s="153"/>
      <c r="L35" s="159">
        <f t="shared" si="0"/>
        <v>0</v>
      </c>
      <c r="M35" s="110">
        <f t="shared" si="1"/>
        <v>0</v>
      </c>
      <c r="N35" s="111">
        <f t="shared" si="2"/>
        <v>0</v>
      </c>
      <c r="O35" s="172" t="s">
        <v>53</v>
      </c>
      <c r="P35" s="468"/>
      <c r="Q35" s="469"/>
      <c r="R35" s="165" t="s">
        <v>51</v>
      </c>
      <c r="S35" s="166"/>
      <c r="T35" s="167" t="s">
        <v>12</v>
      </c>
      <c r="U35" s="166"/>
      <c r="V35" s="167" t="s">
        <v>52</v>
      </c>
      <c r="W35" s="166"/>
      <c r="X35" s="470"/>
      <c r="Y35" s="470"/>
      <c r="Z35" s="206"/>
      <c r="AA35" s="470"/>
      <c r="AB35" s="470"/>
      <c r="AC35" s="209"/>
    </row>
    <row r="36" spans="1:29" x14ac:dyDescent="0.25">
      <c r="A36" s="477"/>
      <c r="B36" s="478"/>
      <c r="C36" s="479"/>
      <c r="D36" s="157"/>
      <c r="E36" s="147"/>
      <c r="F36" s="148"/>
      <c r="G36" s="144"/>
      <c r="H36" s="144">
        <v>1</v>
      </c>
      <c r="I36" s="144"/>
      <c r="J36" s="2">
        <f>Worktable!K2</f>
        <v>0</v>
      </c>
      <c r="K36" s="153"/>
      <c r="L36" s="159">
        <f t="shared" si="0"/>
        <v>0</v>
      </c>
      <c r="M36" s="110">
        <f t="shared" si="1"/>
        <v>0</v>
      </c>
      <c r="N36" s="111">
        <f t="shared" si="2"/>
        <v>0</v>
      </c>
      <c r="O36" s="172" t="s">
        <v>53</v>
      </c>
      <c r="P36" s="468"/>
      <c r="Q36" s="469"/>
      <c r="R36" s="165" t="s">
        <v>51</v>
      </c>
      <c r="S36" s="166"/>
      <c r="T36" s="167" t="s">
        <v>12</v>
      </c>
      <c r="U36" s="166"/>
      <c r="V36" s="167" t="s">
        <v>52</v>
      </c>
      <c r="W36" s="166"/>
      <c r="X36" s="470"/>
      <c r="Y36" s="470"/>
      <c r="Z36" s="206"/>
      <c r="AA36" s="470"/>
      <c r="AB36" s="470"/>
      <c r="AC36" s="209"/>
    </row>
    <row r="37" spans="1:29" x14ac:dyDescent="0.25">
      <c r="A37" s="477"/>
      <c r="B37" s="478"/>
      <c r="C37" s="479"/>
      <c r="D37" s="156"/>
      <c r="E37" s="147"/>
      <c r="F37" s="148"/>
      <c r="G37" s="144"/>
      <c r="H37" s="143">
        <v>1</v>
      </c>
      <c r="I37" s="144"/>
      <c r="J37" s="2">
        <f>Worktable!K2</f>
        <v>0</v>
      </c>
      <c r="K37" s="153"/>
      <c r="L37" s="159">
        <f t="shared" si="0"/>
        <v>0</v>
      </c>
      <c r="M37" s="110">
        <f t="shared" si="1"/>
        <v>0</v>
      </c>
      <c r="N37" s="111">
        <f t="shared" si="2"/>
        <v>0</v>
      </c>
      <c r="O37" s="172" t="s">
        <v>53</v>
      </c>
      <c r="P37" s="468"/>
      <c r="Q37" s="469"/>
      <c r="R37" s="165" t="s">
        <v>51</v>
      </c>
      <c r="S37" s="166"/>
      <c r="T37" s="167" t="s">
        <v>12</v>
      </c>
      <c r="U37" s="166"/>
      <c r="V37" s="167" t="s">
        <v>52</v>
      </c>
      <c r="W37" s="166"/>
      <c r="X37" s="470"/>
      <c r="Y37" s="470"/>
      <c r="Z37" s="206"/>
      <c r="AA37" s="470"/>
      <c r="AB37" s="470"/>
      <c r="AC37" s="209"/>
    </row>
    <row r="38" spans="1:29" x14ac:dyDescent="0.25">
      <c r="A38" s="477"/>
      <c r="B38" s="478"/>
      <c r="C38" s="479"/>
      <c r="D38" s="157"/>
      <c r="E38" s="147"/>
      <c r="F38" s="148"/>
      <c r="G38" s="144"/>
      <c r="H38" s="144">
        <v>1</v>
      </c>
      <c r="I38" s="144"/>
      <c r="J38" s="2">
        <f>Worktable!K2</f>
        <v>0</v>
      </c>
      <c r="K38" s="153"/>
      <c r="L38" s="159">
        <f t="shared" si="0"/>
        <v>0</v>
      </c>
      <c r="M38" s="110">
        <f t="shared" si="1"/>
        <v>0</v>
      </c>
      <c r="N38" s="111">
        <f t="shared" si="2"/>
        <v>0</v>
      </c>
      <c r="O38" s="172" t="s">
        <v>53</v>
      </c>
      <c r="P38" s="468"/>
      <c r="Q38" s="469"/>
      <c r="R38" s="165" t="s">
        <v>51</v>
      </c>
      <c r="S38" s="166"/>
      <c r="T38" s="167" t="s">
        <v>12</v>
      </c>
      <c r="U38" s="166"/>
      <c r="V38" s="167" t="s">
        <v>52</v>
      </c>
      <c r="W38" s="166"/>
      <c r="X38" s="470"/>
      <c r="Y38" s="470"/>
      <c r="Z38" s="206"/>
      <c r="AA38" s="470"/>
      <c r="AB38" s="470"/>
      <c r="AC38" s="209"/>
    </row>
    <row r="39" spans="1:29" x14ac:dyDescent="0.25">
      <c r="A39" s="477"/>
      <c r="B39" s="478"/>
      <c r="C39" s="479"/>
      <c r="D39" s="157"/>
      <c r="E39" s="147"/>
      <c r="F39" s="148"/>
      <c r="G39" s="144"/>
      <c r="H39" s="144">
        <v>1</v>
      </c>
      <c r="I39" s="144"/>
      <c r="J39" s="2">
        <f>Worktable!K2</f>
        <v>0</v>
      </c>
      <c r="K39" s="153"/>
      <c r="L39" s="159">
        <f t="shared" si="0"/>
        <v>0</v>
      </c>
      <c r="M39" s="110">
        <f t="shared" si="1"/>
        <v>0</v>
      </c>
      <c r="N39" s="111">
        <f t="shared" si="2"/>
        <v>0</v>
      </c>
      <c r="O39" s="172" t="s">
        <v>53</v>
      </c>
      <c r="P39" s="468"/>
      <c r="Q39" s="469"/>
      <c r="R39" s="165" t="s">
        <v>51</v>
      </c>
      <c r="S39" s="166"/>
      <c r="T39" s="167" t="s">
        <v>12</v>
      </c>
      <c r="U39" s="166"/>
      <c r="V39" s="167" t="s">
        <v>52</v>
      </c>
      <c r="W39" s="166"/>
      <c r="X39" s="470"/>
      <c r="Y39" s="470"/>
      <c r="Z39" s="206"/>
      <c r="AA39" s="470"/>
      <c r="AB39" s="470"/>
      <c r="AC39" s="209"/>
    </row>
    <row r="40" spans="1:29" x14ac:dyDescent="0.25">
      <c r="A40" s="477"/>
      <c r="B40" s="478"/>
      <c r="C40" s="479"/>
      <c r="D40" s="157"/>
      <c r="E40" s="147"/>
      <c r="F40" s="148"/>
      <c r="G40" s="144"/>
      <c r="H40" s="143">
        <v>1</v>
      </c>
      <c r="I40" s="144"/>
      <c r="J40" s="2">
        <f>Worktable!K2</f>
        <v>0</v>
      </c>
      <c r="K40" s="153"/>
      <c r="L40" s="159">
        <f t="shared" si="0"/>
        <v>0</v>
      </c>
      <c r="M40" s="110">
        <f t="shared" si="1"/>
        <v>0</v>
      </c>
      <c r="N40" s="111">
        <f t="shared" si="2"/>
        <v>0</v>
      </c>
      <c r="O40" s="172" t="s">
        <v>53</v>
      </c>
      <c r="P40" s="468"/>
      <c r="Q40" s="469"/>
      <c r="R40" s="165" t="s">
        <v>51</v>
      </c>
      <c r="S40" s="166"/>
      <c r="T40" s="167" t="s">
        <v>12</v>
      </c>
      <c r="U40" s="166"/>
      <c r="V40" s="167" t="s">
        <v>52</v>
      </c>
      <c r="W40" s="166"/>
      <c r="X40" s="470"/>
      <c r="Y40" s="470"/>
      <c r="Z40" s="206"/>
      <c r="AA40" s="470"/>
      <c r="AB40" s="470"/>
      <c r="AC40" s="209"/>
    </row>
    <row r="41" spans="1:29" x14ac:dyDescent="0.25">
      <c r="A41" s="477"/>
      <c r="B41" s="478"/>
      <c r="C41" s="479"/>
      <c r="D41" s="157"/>
      <c r="E41" s="147"/>
      <c r="F41" s="148"/>
      <c r="G41" s="144"/>
      <c r="H41" s="144">
        <v>1</v>
      </c>
      <c r="I41" s="144"/>
      <c r="J41" s="2">
        <f>Worktable!K2</f>
        <v>0</v>
      </c>
      <c r="K41" s="153"/>
      <c r="L41" s="159">
        <f t="shared" si="0"/>
        <v>0</v>
      </c>
      <c r="M41" s="110">
        <f t="shared" si="1"/>
        <v>0</v>
      </c>
      <c r="N41" s="111">
        <f t="shared" si="2"/>
        <v>0</v>
      </c>
      <c r="O41" s="172" t="s">
        <v>53</v>
      </c>
      <c r="P41" s="468"/>
      <c r="Q41" s="469"/>
      <c r="R41" s="165" t="s">
        <v>51</v>
      </c>
      <c r="S41" s="166"/>
      <c r="T41" s="167" t="s">
        <v>12</v>
      </c>
      <c r="U41" s="166"/>
      <c r="V41" s="167" t="s">
        <v>52</v>
      </c>
      <c r="W41" s="166"/>
      <c r="X41" s="470"/>
      <c r="Y41" s="470"/>
      <c r="Z41" s="206"/>
      <c r="AA41" s="470"/>
      <c r="AB41" s="470"/>
      <c r="AC41" s="209"/>
    </row>
    <row r="42" spans="1:29" x14ac:dyDescent="0.25">
      <c r="A42" s="477"/>
      <c r="B42" s="478"/>
      <c r="C42" s="479"/>
      <c r="D42" s="156"/>
      <c r="E42" s="147"/>
      <c r="F42" s="148"/>
      <c r="G42" s="144"/>
      <c r="H42" s="144">
        <v>1</v>
      </c>
      <c r="I42" s="144"/>
      <c r="J42" s="2">
        <f>Worktable!K2</f>
        <v>0</v>
      </c>
      <c r="K42" s="153"/>
      <c r="L42" s="159">
        <f t="shared" si="0"/>
        <v>0</v>
      </c>
      <c r="M42" s="110">
        <f t="shared" si="1"/>
        <v>0</v>
      </c>
      <c r="N42" s="111">
        <f t="shared" si="2"/>
        <v>0</v>
      </c>
      <c r="O42" s="172" t="s">
        <v>53</v>
      </c>
      <c r="P42" s="468"/>
      <c r="Q42" s="469"/>
      <c r="R42" s="165" t="s">
        <v>51</v>
      </c>
      <c r="S42" s="166"/>
      <c r="T42" s="167" t="s">
        <v>12</v>
      </c>
      <c r="U42" s="166"/>
      <c r="V42" s="167" t="s">
        <v>52</v>
      </c>
      <c r="W42" s="166"/>
      <c r="X42" s="470"/>
      <c r="Y42" s="470"/>
      <c r="Z42" s="206"/>
      <c r="AA42" s="470"/>
      <c r="AB42" s="470"/>
      <c r="AC42" s="209"/>
    </row>
    <row r="43" spans="1:29" x14ac:dyDescent="0.25">
      <c r="A43" s="477"/>
      <c r="B43" s="478"/>
      <c r="C43" s="479"/>
      <c r="D43" s="157"/>
      <c r="E43" s="147"/>
      <c r="F43" s="148"/>
      <c r="G43" s="144"/>
      <c r="H43" s="143">
        <v>1</v>
      </c>
      <c r="I43" s="144"/>
      <c r="J43" s="2">
        <f>Worktable!K2</f>
        <v>0</v>
      </c>
      <c r="K43" s="153"/>
      <c r="L43" s="159">
        <f t="shared" si="0"/>
        <v>0</v>
      </c>
      <c r="M43" s="110">
        <f t="shared" si="1"/>
        <v>0</v>
      </c>
      <c r="N43" s="111">
        <f t="shared" si="2"/>
        <v>0</v>
      </c>
      <c r="O43" s="172" t="s">
        <v>53</v>
      </c>
      <c r="P43" s="468"/>
      <c r="Q43" s="469"/>
      <c r="R43" s="165" t="s">
        <v>51</v>
      </c>
      <c r="S43" s="166"/>
      <c r="T43" s="167" t="s">
        <v>12</v>
      </c>
      <c r="U43" s="166"/>
      <c r="V43" s="167" t="s">
        <v>52</v>
      </c>
      <c r="W43" s="166"/>
      <c r="X43" s="470"/>
      <c r="Y43" s="470"/>
      <c r="Z43" s="206"/>
      <c r="AA43" s="470"/>
      <c r="AB43" s="470"/>
      <c r="AC43" s="209"/>
    </row>
    <row r="44" spans="1:29" x14ac:dyDescent="0.25">
      <c r="A44" s="477"/>
      <c r="B44" s="478"/>
      <c r="C44" s="479"/>
      <c r="D44" s="157"/>
      <c r="E44" s="147"/>
      <c r="F44" s="148"/>
      <c r="G44" s="144"/>
      <c r="H44" s="144">
        <v>1</v>
      </c>
      <c r="I44" s="144"/>
      <c r="J44" s="2">
        <f>Worktable!K2</f>
        <v>0</v>
      </c>
      <c r="K44" s="153"/>
      <c r="L44" s="159">
        <f t="shared" si="0"/>
        <v>0</v>
      </c>
      <c r="M44" s="110">
        <f t="shared" si="1"/>
        <v>0</v>
      </c>
      <c r="N44" s="111">
        <f t="shared" si="2"/>
        <v>0</v>
      </c>
      <c r="O44" s="172" t="s">
        <v>53</v>
      </c>
      <c r="P44" s="468"/>
      <c r="Q44" s="469"/>
      <c r="R44" s="165" t="s">
        <v>51</v>
      </c>
      <c r="S44" s="166"/>
      <c r="T44" s="167" t="s">
        <v>12</v>
      </c>
      <c r="U44" s="166"/>
      <c r="V44" s="167" t="s">
        <v>52</v>
      </c>
      <c r="W44" s="166"/>
      <c r="X44" s="470"/>
      <c r="Y44" s="470"/>
      <c r="Z44" s="206"/>
      <c r="AA44" s="470"/>
      <c r="AB44" s="470"/>
      <c r="AC44" s="209"/>
    </row>
    <row r="45" spans="1:29" x14ac:dyDescent="0.25">
      <c r="A45" s="477"/>
      <c r="B45" s="478"/>
      <c r="C45" s="479"/>
      <c r="D45" s="157"/>
      <c r="E45" s="147"/>
      <c r="F45" s="148"/>
      <c r="G45" s="144"/>
      <c r="H45" s="144">
        <v>1</v>
      </c>
      <c r="I45" s="144"/>
      <c r="J45" s="2">
        <f>Worktable!K2</f>
        <v>0</v>
      </c>
      <c r="K45" s="153"/>
      <c r="L45" s="159">
        <f t="shared" si="0"/>
        <v>0</v>
      </c>
      <c r="M45" s="110">
        <f t="shared" si="1"/>
        <v>0</v>
      </c>
      <c r="N45" s="111">
        <f t="shared" si="2"/>
        <v>0</v>
      </c>
      <c r="O45" s="172" t="s">
        <v>53</v>
      </c>
      <c r="P45" s="468"/>
      <c r="Q45" s="469"/>
      <c r="R45" s="165" t="s">
        <v>51</v>
      </c>
      <c r="S45" s="166"/>
      <c r="T45" s="167" t="s">
        <v>12</v>
      </c>
      <c r="U45" s="166"/>
      <c r="V45" s="167" t="s">
        <v>52</v>
      </c>
      <c r="W45" s="166"/>
      <c r="X45" s="470"/>
      <c r="Y45" s="470"/>
      <c r="Z45" s="206"/>
      <c r="AA45" s="470"/>
      <c r="AB45" s="470"/>
      <c r="AC45" s="209"/>
    </row>
    <row r="46" spans="1:29" ht="15.75" thickBot="1" x14ac:dyDescent="0.3">
      <c r="A46" s="486"/>
      <c r="B46" s="487"/>
      <c r="C46" s="488"/>
      <c r="D46" s="158"/>
      <c r="E46" s="149"/>
      <c r="F46" s="150"/>
      <c r="G46" s="151"/>
      <c r="H46" s="152">
        <v>1</v>
      </c>
      <c r="I46" s="151"/>
      <c r="J46" s="37">
        <f>Worktable!K2</f>
        <v>0</v>
      </c>
      <c r="K46" s="154"/>
      <c r="L46" s="160">
        <f t="shared" si="0"/>
        <v>0</v>
      </c>
      <c r="M46" s="199">
        <f t="shared" si="1"/>
        <v>0</v>
      </c>
      <c r="N46" s="200">
        <f t="shared" si="2"/>
        <v>0</v>
      </c>
      <c r="O46" s="174" t="s">
        <v>53</v>
      </c>
      <c r="P46" s="471"/>
      <c r="Q46" s="472"/>
      <c r="R46" s="168" t="s">
        <v>51</v>
      </c>
      <c r="S46" s="169"/>
      <c r="T46" s="170" t="s">
        <v>12</v>
      </c>
      <c r="U46" s="169"/>
      <c r="V46" s="170" t="s">
        <v>52</v>
      </c>
      <c r="W46" s="169"/>
      <c r="X46" s="473"/>
      <c r="Y46" s="473"/>
      <c r="Z46" s="207"/>
      <c r="AA46" s="473"/>
      <c r="AB46" s="473"/>
      <c r="AC46" s="210"/>
    </row>
  </sheetData>
  <sheetProtection algorithmName="SHA-512" hashValue="Xx2YVicWJQaurLDWnfmhunM159A622A04UpLGd/JHYpGH9+0qDCgbtWkvPx7rT5vP+KZi7OT8gagbhAWU+W9gA==" saltValue="NjE47lsyfB18MCUH7S6FjA==" spinCount="100000" sheet="1" selectLockedCells="1"/>
  <mergeCells count="182">
    <mergeCell ref="A43:C43"/>
    <mergeCell ref="A44:C44"/>
    <mergeCell ref="A45:C45"/>
    <mergeCell ref="A46:C46"/>
    <mergeCell ref="A37:C37"/>
    <mergeCell ref="A38:C38"/>
    <mergeCell ref="A39:C39"/>
    <mergeCell ref="A40:C40"/>
    <mergeCell ref="A41:C41"/>
    <mergeCell ref="A42:C42"/>
    <mergeCell ref="A36:C36"/>
    <mergeCell ref="A25:C25"/>
    <mergeCell ref="A26:C26"/>
    <mergeCell ref="A27:C27"/>
    <mergeCell ref="A28:C28"/>
    <mergeCell ref="A29:C29"/>
    <mergeCell ref="A30:C30"/>
    <mergeCell ref="A31:C31"/>
    <mergeCell ref="A32:C32"/>
    <mergeCell ref="A33:C33"/>
    <mergeCell ref="A34:C34"/>
    <mergeCell ref="A35:C35"/>
    <mergeCell ref="A24:C24"/>
    <mergeCell ref="A13:C13"/>
    <mergeCell ref="A14:C14"/>
    <mergeCell ref="A15:C15"/>
    <mergeCell ref="A16:C16"/>
    <mergeCell ref="A17:C17"/>
    <mergeCell ref="A18:C18"/>
    <mergeCell ref="A19:C19"/>
    <mergeCell ref="A20:C20"/>
    <mergeCell ref="A21:C21"/>
    <mergeCell ref="A22:C22"/>
    <mergeCell ref="A23:C23"/>
    <mergeCell ref="O1:AC1"/>
    <mergeCell ref="A12:C12"/>
    <mergeCell ref="A2:C2"/>
    <mergeCell ref="A3:C3"/>
    <mergeCell ref="A4:C4"/>
    <mergeCell ref="A5:C5"/>
    <mergeCell ref="A6:C6"/>
    <mergeCell ref="A7:C7"/>
    <mergeCell ref="A8:C8"/>
    <mergeCell ref="A9:C9"/>
    <mergeCell ref="A10:C10"/>
    <mergeCell ref="A11:C11"/>
    <mergeCell ref="P2:Q2"/>
    <mergeCell ref="P3:Q3"/>
    <mergeCell ref="P4:Q4"/>
    <mergeCell ref="P5:Q5"/>
    <mergeCell ref="X7:Y7"/>
    <mergeCell ref="AA2:AB2"/>
    <mergeCell ref="AA3:AB3"/>
    <mergeCell ref="AA4:AB4"/>
    <mergeCell ref="AA5:AB5"/>
    <mergeCell ref="AA6:AB6"/>
    <mergeCell ref="AA7:AB7"/>
    <mergeCell ref="X2:Y2"/>
    <mergeCell ref="X3:Y3"/>
    <mergeCell ref="X4:Y4"/>
    <mergeCell ref="X5:Y5"/>
    <mergeCell ref="X6:Y6"/>
    <mergeCell ref="P9:Q9"/>
    <mergeCell ref="X9:Y9"/>
    <mergeCell ref="AA9:AB9"/>
    <mergeCell ref="P10:Q10"/>
    <mergeCell ref="X10:Y10"/>
    <mergeCell ref="AA10:AB10"/>
    <mergeCell ref="P6:Q6"/>
    <mergeCell ref="P7:Q7"/>
    <mergeCell ref="P8:Q8"/>
    <mergeCell ref="X8:Y8"/>
    <mergeCell ref="AA8:AB8"/>
    <mergeCell ref="P13:Q13"/>
    <mergeCell ref="X13:Y13"/>
    <mergeCell ref="AA13:AB13"/>
    <mergeCell ref="P14:Q14"/>
    <mergeCell ref="X14:Y14"/>
    <mergeCell ref="AA14:AB14"/>
    <mergeCell ref="P11:Q11"/>
    <mergeCell ref="X11:Y11"/>
    <mergeCell ref="AA11:AB11"/>
    <mergeCell ref="P12:Q12"/>
    <mergeCell ref="X12:Y12"/>
    <mergeCell ref="AA12:AB12"/>
    <mergeCell ref="P17:Q17"/>
    <mergeCell ref="X17:Y17"/>
    <mergeCell ref="AA17:AB17"/>
    <mergeCell ref="P18:Q18"/>
    <mergeCell ref="X18:Y18"/>
    <mergeCell ref="AA18:AB18"/>
    <mergeCell ref="P15:Q15"/>
    <mergeCell ref="X15:Y15"/>
    <mergeCell ref="AA15:AB15"/>
    <mergeCell ref="P16:Q16"/>
    <mergeCell ref="X16:Y16"/>
    <mergeCell ref="AA16:AB16"/>
    <mergeCell ref="P22:Q22"/>
    <mergeCell ref="X22:Y22"/>
    <mergeCell ref="AA22:AB22"/>
    <mergeCell ref="P23:Q23"/>
    <mergeCell ref="X23:Y23"/>
    <mergeCell ref="AA23:AB23"/>
    <mergeCell ref="P19:Q19"/>
    <mergeCell ref="X19:Y19"/>
    <mergeCell ref="AA19:AB19"/>
    <mergeCell ref="P21:Q21"/>
    <mergeCell ref="X21:Y21"/>
    <mergeCell ref="AA21:AB21"/>
    <mergeCell ref="P26:Q26"/>
    <mergeCell ref="X26:Y26"/>
    <mergeCell ref="AA26:AB26"/>
    <mergeCell ref="P27:Q27"/>
    <mergeCell ref="X27:Y27"/>
    <mergeCell ref="AA27:AB27"/>
    <mergeCell ref="P24:Q24"/>
    <mergeCell ref="X24:Y24"/>
    <mergeCell ref="AA24:AB24"/>
    <mergeCell ref="P25:Q25"/>
    <mergeCell ref="X25:Y25"/>
    <mergeCell ref="AA25:AB25"/>
    <mergeCell ref="AA33:AB33"/>
    <mergeCell ref="P30:Q30"/>
    <mergeCell ref="X30:Y30"/>
    <mergeCell ref="AA30:AB30"/>
    <mergeCell ref="P31:Q31"/>
    <mergeCell ref="X31:Y31"/>
    <mergeCell ref="AA31:AB31"/>
    <mergeCell ref="P28:Q28"/>
    <mergeCell ref="X28:Y28"/>
    <mergeCell ref="AA28:AB28"/>
    <mergeCell ref="P29:Q29"/>
    <mergeCell ref="X29:Y29"/>
    <mergeCell ref="AA29:AB29"/>
    <mergeCell ref="AA40:AB40"/>
    <mergeCell ref="P38:Q38"/>
    <mergeCell ref="X38:Y38"/>
    <mergeCell ref="AA38:AB38"/>
    <mergeCell ref="P20:Q20"/>
    <mergeCell ref="X20:Y20"/>
    <mergeCell ref="AA20:AB20"/>
    <mergeCell ref="P36:Q36"/>
    <mergeCell ref="X36:Y36"/>
    <mergeCell ref="AA36:AB36"/>
    <mergeCell ref="P37:Q37"/>
    <mergeCell ref="X37:Y37"/>
    <mergeCell ref="AA37:AB37"/>
    <mergeCell ref="P34:Q34"/>
    <mergeCell ref="X34:Y34"/>
    <mergeCell ref="AA34:AB34"/>
    <mergeCell ref="P35:Q35"/>
    <mergeCell ref="X35:Y35"/>
    <mergeCell ref="AA35:AB35"/>
    <mergeCell ref="P32:Q32"/>
    <mergeCell ref="X32:Y32"/>
    <mergeCell ref="AA32:AB32"/>
    <mergeCell ref="P33:Q33"/>
    <mergeCell ref="X33:Y33"/>
    <mergeCell ref="A1:C1"/>
    <mergeCell ref="P45:Q45"/>
    <mergeCell ref="X45:Y45"/>
    <mergeCell ref="AA45:AB45"/>
    <mergeCell ref="P46:Q46"/>
    <mergeCell ref="X46:Y46"/>
    <mergeCell ref="AA46:AB46"/>
    <mergeCell ref="P43:Q43"/>
    <mergeCell ref="X43:Y43"/>
    <mergeCell ref="AA43:AB43"/>
    <mergeCell ref="P44:Q44"/>
    <mergeCell ref="X44:Y44"/>
    <mergeCell ref="AA44:AB44"/>
    <mergeCell ref="P41:Q41"/>
    <mergeCell ref="X41:Y41"/>
    <mergeCell ref="AA41:AB41"/>
    <mergeCell ref="P42:Q42"/>
    <mergeCell ref="X42:Y42"/>
    <mergeCell ref="AA42:AB42"/>
    <mergeCell ref="P39:Q39"/>
    <mergeCell ref="X39:Y39"/>
    <mergeCell ref="AA39:AB39"/>
    <mergeCell ref="P40:Q40"/>
    <mergeCell ref="X40:Y40"/>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2708"/>
  </sheetPr>
  <dimension ref="A1:Q129"/>
  <sheetViews>
    <sheetView zoomScaleNormal="100" workbookViewId="0">
      <pane ySplit="5" topLeftCell="A6" activePane="bottomLeft" state="frozen"/>
      <selection pane="bottomLeft" activeCell="C8" sqref="C8:E8"/>
    </sheetView>
  </sheetViews>
  <sheetFormatPr defaultRowHeight="15" x14ac:dyDescent="0.25"/>
  <cols>
    <col min="1" max="4" width="6" customWidth="1"/>
    <col min="5" max="5" width="5.28515625" customWidth="1"/>
    <col min="6" max="6" width="0.7109375" style="20" customWidth="1"/>
    <col min="7" max="10" width="6" customWidth="1"/>
    <col min="11" max="11" width="5.28515625" customWidth="1"/>
    <col min="12" max="12" width="0.7109375" style="20" customWidth="1"/>
    <col min="13" max="18" width="6" customWidth="1"/>
  </cols>
  <sheetData>
    <row r="1" spans="1:17" s="1" customFormat="1" ht="18.75" customHeight="1" thickBot="1" x14ac:dyDescent="0.35">
      <c r="A1" s="497" t="s">
        <v>0</v>
      </c>
      <c r="B1" s="498"/>
      <c r="C1" s="498"/>
      <c r="D1" s="498"/>
      <c r="E1" s="498"/>
      <c r="F1" s="498"/>
      <c r="G1" s="498"/>
      <c r="H1" s="498"/>
      <c r="I1" s="498"/>
      <c r="J1" s="498"/>
      <c r="K1" s="498"/>
      <c r="L1" s="498"/>
      <c r="M1" s="498"/>
      <c r="N1" s="498"/>
      <c r="O1" s="498"/>
      <c r="P1" s="498"/>
      <c r="Q1" s="499"/>
    </row>
    <row r="2" spans="1:17" s="20" customFormat="1" ht="3.75" customHeight="1" thickBot="1" x14ac:dyDescent="0.4">
      <c r="A2" s="95"/>
      <c r="B2" s="95"/>
      <c r="C2" s="95"/>
      <c r="D2" s="95"/>
      <c r="E2" s="95"/>
      <c r="F2" s="95"/>
      <c r="G2" s="95"/>
      <c r="H2" s="95"/>
      <c r="I2" s="95"/>
      <c r="J2" s="95"/>
      <c r="K2" s="95"/>
      <c r="L2" s="95"/>
      <c r="M2" s="95"/>
      <c r="N2" s="95"/>
      <c r="O2" s="95"/>
      <c r="P2" s="95"/>
      <c r="Q2" s="95"/>
    </row>
    <row r="3" spans="1:17" ht="15.75" thickBot="1" x14ac:dyDescent="0.3">
      <c r="A3" s="500" t="s">
        <v>84</v>
      </c>
      <c r="B3" s="501"/>
      <c r="C3" s="501"/>
      <c r="D3" s="501"/>
      <c r="E3" s="501"/>
      <c r="F3" s="501"/>
      <c r="G3" s="501"/>
      <c r="H3" s="502"/>
      <c r="I3" s="3"/>
      <c r="J3" s="500" t="s">
        <v>200</v>
      </c>
      <c r="K3" s="501"/>
      <c r="L3" s="501"/>
      <c r="M3" s="501"/>
      <c r="N3" s="501"/>
      <c r="O3" s="501"/>
      <c r="P3" s="501"/>
      <c r="Q3" s="502"/>
    </row>
    <row r="4" spans="1:17" ht="12.75" customHeight="1" thickBot="1" x14ac:dyDescent="0.3">
      <c r="A4" s="98" t="s">
        <v>48</v>
      </c>
      <c r="B4" s="100">
        <f>total_ppe</f>
        <v>0</v>
      </c>
      <c r="C4" s="99" t="s">
        <v>201</v>
      </c>
      <c r="D4" s="100"/>
      <c r="E4" s="503" t="s">
        <v>202</v>
      </c>
      <c r="F4" s="503"/>
      <c r="G4" s="503"/>
      <c r="H4" s="101">
        <f>B4-D4</f>
        <v>0</v>
      </c>
      <c r="I4" s="3"/>
      <c r="J4" s="98" t="s">
        <v>48</v>
      </c>
      <c r="K4" s="506">
        <f>total_isp</f>
        <v>0</v>
      </c>
      <c r="L4" s="507"/>
      <c r="M4" s="102" t="s">
        <v>201</v>
      </c>
      <c r="N4" s="100"/>
      <c r="O4" s="503" t="s">
        <v>202</v>
      </c>
      <c r="P4" s="503"/>
      <c r="Q4" s="101">
        <f>K4-N4</f>
        <v>0</v>
      </c>
    </row>
    <row r="5" spans="1:17" s="20" customFormat="1" ht="3.75" customHeight="1" thickBot="1" x14ac:dyDescent="0.3">
      <c r="A5" s="24"/>
      <c r="B5" s="24"/>
      <c r="C5" s="24"/>
      <c r="D5" s="24"/>
      <c r="E5" s="16"/>
      <c r="F5" s="16"/>
      <c r="G5" s="16"/>
      <c r="H5" s="24"/>
      <c r="I5" s="24"/>
      <c r="J5" s="24"/>
      <c r="K5" s="24"/>
      <c r="L5" s="24"/>
      <c r="M5" s="24"/>
      <c r="N5" s="24"/>
      <c r="O5" s="16"/>
      <c r="P5" s="16"/>
      <c r="Q5" s="24"/>
    </row>
    <row r="6" spans="1:17" ht="15.75" thickBot="1" x14ac:dyDescent="0.3">
      <c r="A6" s="348" t="s">
        <v>203</v>
      </c>
      <c r="B6" s="504"/>
      <c r="C6" s="504"/>
      <c r="D6" s="504"/>
      <c r="E6" s="504"/>
      <c r="F6" s="504"/>
      <c r="G6" s="504"/>
      <c r="H6" s="504"/>
      <c r="I6" s="504"/>
      <c r="J6" s="504"/>
      <c r="K6" s="504"/>
      <c r="L6" s="504"/>
      <c r="M6" s="504"/>
      <c r="N6" s="504"/>
      <c r="O6" s="504"/>
      <c r="P6" s="504"/>
      <c r="Q6" s="349"/>
    </row>
    <row r="7" spans="1:17" s="20" customFormat="1" ht="3.75" customHeight="1" thickBot="1" x14ac:dyDescent="0.3">
      <c r="A7" s="103"/>
      <c r="B7" s="103"/>
      <c r="C7" s="103"/>
      <c r="D7" s="103"/>
      <c r="E7" s="103"/>
      <c r="F7" s="103"/>
      <c r="G7" s="103"/>
      <c r="H7" s="103"/>
      <c r="I7" s="103"/>
      <c r="J7" s="103"/>
      <c r="K7" s="103"/>
      <c r="L7" s="103"/>
      <c r="M7" s="103"/>
      <c r="N7" s="103"/>
      <c r="O7" s="103"/>
      <c r="P7" s="103"/>
      <c r="Q7" s="103"/>
    </row>
    <row r="8" spans="1:17" ht="12.75" customHeight="1" x14ac:dyDescent="0.25">
      <c r="A8" s="493" t="s">
        <v>15</v>
      </c>
      <c r="B8" s="494"/>
      <c r="C8" s="495"/>
      <c r="D8" s="495"/>
      <c r="E8" s="496"/>
      <c r="F8" s="16"/>
      <c r="G8" s="493" t="s">
        <v>15</v>
      </c>
      <c r="H8" s="494"/>
      <c r="I8" s="495"/>
      <c r="J8" s="495"/>
      <c r="K8" s="496"/>
      <c r="L8" s="16"/>
      <c r="M8" s="493" t="s">
        <v>15</v>
      </c>
      <c r="N8" s="494"/>
      <c r="O8" s="495"/>
      <c r="P8" s="495"/>
      <c r="Q8" s="496"/>
    </row>
    <row r="9" spans="1:17" ht="12.75" customHeight="1" x14ac:dyDescent="0.25">
      <c r="A9" s="355" t="s">
        <v>204</v>
      </c>
      <c r="B9" s="301"/>
      <c r="C9" s="334"/>
      <c r="D9" s="334"/>
      <c r="E9" s="492"/>
      <c r="F9" s="16"/>
      <c r="G9" s="355" t="s">
        <v>204</v>
      </c>
      <c r="H9" s="301"/>
      <c r="I9" s="334"/>
      <c r="J9" s="334"/>
      <c r="K9" s="492"/>
      <c r="L9" s="16"/>
      <c r="M9" s="355" t="s">
        <v>204</v>
      </c>
      <c r="N9" s="301"/>
      <c r="O9" s="334"/>
      <c r="P9" s="334"/>
      <c r="Q9" s="492"/>
    </row>
    <row r="10" spans="1:17" ht="12.75" customHeight="1" x14ac:dyDescent="0.25">
      <c r="A10" s="355" t="s">
        <v>206</v>
      </c>
      <c r="B10" s="301"/>
      <c r="C10" s="334"/>
      <c r="D10" s="334"/>
      <c r="E10" s="492"/>
      <c r="F10" s="16"/>
      <c r="G10" s="355" t="s">
        <v>206</v>
      </c>
      <c r="H10" s="301"/>
      <c r="I10" s="334"/>
      <c r="J10" s="334"/>
      <c r="K10" s="492"/>
      <c r="L10" s="16"/>
      <c r="M10" s="355" t="s">
        <v>206</v>
      </c>
      <c r="N10" s="301"/>
      <c r="O10" s="334"/>
      <c r="P10" s="334"/>
      <c r="Q10" s="492"/>
    </row>
    <row r="11" spans="1:17" ht="12.75" customHeight="1" x14ac:dyDescent="0.25">
      <c r="A11" s="355" t="s">
        <v>207</v>
      </c>
      <c r="B11" s="301"/>
      <c r="C11" s="334"/>
      <c r="D11" s="334"/>
      <c r="E11" s="492"/>
      <c r="F11" s="16"/>
      <c r="G11" s="355" t="s">
        <v>207</v>
      </c>
      <c r="H11" s="301"/>
      <c r="I11" s="334"/>
      <c r="J11" s="334"/>
      <c r="K11" s="492"/>
      <c r="L11" s="16"/>
      <c r="M11" s="355" t="s">
        <v>207</v>
      </c>
      <c r="N11" s="301"/>
      <c r="O11" s="334"/>
      <c r="P11" s="334"/>
      <c r="Q11" s="492"/>
    </row>
    <row r="12" spans="1:17" ht="12.75" customHeight="1" x14ac:dyDescent="0.25">
      <c r="A12" s="355" t="s">
        <v>205</v>
      </c>
      <c r="B12" s="301"/>
      <c r="C12" s="334"/>
      <c r="D12" s="334"/>
      <c r="E12" s="492"/>
      <c r="F12" s="16"/>
      <c r="G12" s="355" t="s">
        <v>205</v>
      </c>
      <c r="H12" s="301"/>
      <c r="I12" s="334"/>
      <c r="J12" s="334"/>
      <c r="K12" s="492"/>
      <c r="L12" s="16"/>
      <c r="M12" s="355" t="s">
        <v>205</v>
      </c>
      <c r="N12" s="301"/>
      <c r="O12" s="334"/>
      <c r="P12" s="334"/>
      <c r="Q12" s="492"/>
    </row>
    <row r="13" spans="1:17" ht="12.75" customHeight="1" x14ac:dyDescent="0.25">
      <c r="A13" s="355" t="s">
        <v>208</v>
      </c>
      <c r="B13" s="301"/>
      <c r="C13" s="334"/>
      <c r="D13" s="334"/>
      <c r="E13" s="492"/>
      <c r="F13" s="16"/>
      <c r="G13" s="355" t="s">
        <v>208</v>
      </c>
      <c r="H13" s="301"/>
      <c r="I13" s="334"/>
      <c r="J13" s="334"/>
      <c r="K13" s="492"/>
      <c r="L13" s="16"/>
      <c r="M13" s="355" t="s">
        <v>208</v>
      </c>
      <c r="N13" s="301"/>
      <c r="O13" s="334"/>
      <c r="P13" s="334"/>
      <c r="Q13" s="492"/>
    </row>
    <row r="14" spans="1:17" ht="12.75" customHeight="1" thickBot="1" x14ac:dyDescent="0.3">
      <c r="A14" s="161" t="s">
        <v>135</v>
      </c>
      <c r="B14" s="343"/>
      <c r="C14" s="343"/>
      <c r="D14" s="343"/>
      <c r="E14" s="505"/>
      <c r="F14" s="16"/>
      <c r="G14" s="161" t="s">
        <v>135</v>
      </c>
      <c r="H14" s="343"/>
      <c r="I14" s="343"/>
      <c r="J14" s="343"/>
      <c r="K14" s="505"/>
      <c r="L14" s="16"/>
      <c r="M14" s="161" t="s">
        <v>135</v>
      </c>
      <c r="N14" s="343"/>
      <c r="O14" s="343"/>
      <c r="P14" s="343"/>
      <c r="Q14" s="505"/>
    </row>
    <row r="15" spans="1:17" s="20" customFormat="1" ht="3.75" customHeight="1" thickBot="1" x14ac:dyDescent="0.3">
      <c r="A15" s="16"/>
      <c r="B15" s="16"/>
      <c r="C15" s="16"/>
      <c r="D15" s="16"/>
      <c r="E15" s="16"/>
      <c r="F15" s="16"/>
      <c r="G15" s="16"/>
      <c r="H15" s="16"/>
      <c r="I15" s="16"/>
      <c r="J15" s="16"/>
      <c r="K15" s="16"/>
      <c r="L15" s="16"/>
      <c r="M15" s="16"/>
      <c r="N15" s="16"/>
      <c r="O15" s="16"/>
      <c r="P15" s="16"/>
      <c r="Q15" s="16"/>
    </row>
    <row r="16" spans="1:17" ht="12.75" customHeight="1" x14ac:dyDescent="0.25">
      <c r="A16" s="493" t="s">
        <v>15</v>
      </c>
      <c r="B16" s="494"/>
      <c r="C16" s="495"/>
      <c r="D16" s="495"/>
      <c r="E16" s="496"/>
      <c r="F16" s="16"/>
      <c r="G16" s="493" t="s">
        <v>15</v>
      </c>
      <c r="H16" s="494"/>
      <c r="I16" s="495"/>
      <c r="J16" s="495"/>
      <c r="K16" s="496"/>
      <c r="L16" s="16"/>
      <c r="M16" s="493" t="s">
        <v>15</v>
      </c>
      <c r="N16" s="494"/>
      <c r="O16" s="495"/>
      <c r="P16" s="495"/>
      <c r="Q16" s="496"/>
    </row>
    <row r="17" spans="1:17" ht="12.75" customHeight="1" x14ac:dyDescent="0.25">
      <c r="A17" s="355" t="s">
        <v>204</v>
      </c>
      <c r="B17" s="301"/>
      <c r="C17" s="334"/>
      <c r="D17" s="334"/>
      <c r="E17" s="492"/>
      <c r="F17" s="16"/>
      <c r="G17" s="355" t="s">
        <v>204</v>
      </c>
      <c r="H17" s="301"/>
      <c r="I17" s="334"/>
      <c r="J17" s="334"/>
      <c r="K17" s="492"/>
      <c r="L17" s="16"/>
      <c r="M17" s="355" t="s">
        <v>204</v>
      </c>
      <c r="N17" s="301"/>
      <c r="O17" s="334"/>
      <c r="P17" s="334"/>
      <c r="Q17" s="492"/>
    </row>
    <row r="18" spans="1:17" ht="12.75" customHeight="1" x14ac:dyDescent="0.25">
      <c r="A18" s="355" t="s">
        <v>206</v>
      </c>
      <c r="B18" s="301"/>
      <c r="C18" s="334"/>
      <c r="D18" s="334"/>
      <c r="E18" s="492"/>
      <c r="F18" s="16"/>
      <c r="G18" s="355" t="s">
        <v>206</v>
      </c>
      <c r="H18" s="301"/>
      <c r="I18" s="334"/>
      <c r="J18" s="334"/>
      <c r="K18" s="492"/>
      <c r="L18" s="16"/>
      <c r="M18" s="355" t="s">
        <v>206</v>
      </c>
      <c r="N18" s="301"/>
      <c r="O18" s="334"/>
      <c r="P18" s="334"/>
      <c r="Q18" s="492"/>
    </row>
    <row r="19" spans="1:17" ht="12.75" customHeight="1" x14ac:dyDescent="0.25">
      <c r="A19" s="355" t="s">
        <v>207</v>
      </c>
      <c r="B19" s="301"/>
      <c r="C19" s="334"/>
      <c r="D19" s="334"/>
      <c r="E19" s="492"/>
      <c r="F19" s="16"/>
      <c r="G19" s="355" t="s">
        <v>207</v>
      </c>
      <c r="H19" s="301"/>
      <c r="I19" s="334"/>
      <c r="J19" s="334"/>
      <c r="K19" s="492"/>
      <c r="L19" s="16"/>
      <c r="M19" s="355" t="s">
        <v>207</v>
      </c>
      <c r="N19" s="301"/>
      <c r="O19" s="334"/>
      <c r="P19" s="334"/>
      <c r="Q19" s="492"/>
    </row>
    <row r="20" spans="1:17" ht="12.75" customHeight="1" x14ac:dyDescent="0.25">
      <c r="A20" s="355" t="s">
        <v>205</v>
      </c>
      <c r="B20" s="301"/>
      <c r="C20" s="334"/>
      <c r="D20" s="334"/>
      <c r="E20" s="492"/>
      <c r="F20" s="16"/>
      <c r="G20" s="355" t="s">
        <v>205</v>
      </c>
      <c r="H20" s="301"/>
      <c r="I20" s="334"/>
      <c r="J20" s="334"/>
      <c r="K20" s="492"/>
      <c r="L20" s="16"/>
      <c r="M20" s="355" t="s">
        <v>205</v>
      </c>
      <c r="N20" s="301"/>
      <c r="O20" s="334"/>
      <c r="P20" s="334"/>
      <c r="Q20" s="492"/>
    </row>
    <row r="21" spans="1:17" ht="12.75" customHeight="1" x14ac:dyDescent="0.25">
      <c r="A21" s="355" t="s">
        <v>208</v>
      </c>
      <c r="B21" s="301"/>
      <c r="C21" s="334"/>
      <c r="D21" s="334"/>
      <c r="E21" s="492"/>
      <c r="F21" s="16"/>
      <c r="G21" s="355" t="s">
        <v>208</v>
      </c>
      <c r="H21" s="301"/>
      <c r="I21" s="334"/>
      <c r="J21" s="334"/>
      <c r="K21" s="492"/>
      <c r="L21" s="16"/>
      <c r="M21" s="355" t="s">
        <v>208</v>
      </c>
      <c r="N21" s="301"/>
      <c r="O21" s="334"/>
      <c r="P21" s="334"/>
      <c r="Q21" s="492"/>
    </row>
    <row r="22" spans="1:17" ht="12.75" customHeight="1" thickBot="1" x14ac:dyDescent="0.3">
      <c r="A22" s="161" t="s">
        <v>135</v>
      </c>
      <c r="B22" s="343"/>
      <c r="C22" s="343"/>
      <c r="D22" s="343"/>
      <c r="E22" s="505"/>
      <c r="F22" s="16"/>
      <c r="G22" s="161" t="s">
        <v>135</v>
      </c>
      <c r="H22" s="343"/>
      <c r="I22" s="343"/>
      <c r="J22" s="343"/>
      <c r="K22" s="505"/>
      <c r="L22" s="16"/>
      <c r="M22" s="161" t="s">
        <v>135</v>
      </c>
      <c r="N22" s="343"/>
      <c r="O22" s="343"/>
      <c r="P22" s="343"/>
      <c r="Q22" s="505"/>
    </row>
    <row r="23" spans="1:17" s="20" customFormat="1" ht="3.75" customHeight="1" thickBot="1" x14ac:dyDescent="0.3">
      <c r="A23" s="16"/>
      <c r="B23" s="16"/>
      <c r="C23" s="16"/>
      <c r="D23" s="16"/>
      <c r="E23" s="16"/>
      <c r="F23" s="16"/>
      <c r="G23" s="16"/>
      <c r="H23" s="16"/>
      <c r="I23" s="16"/>
      <c r="J23" s="16"/>
      <c r="K23" s="16"/>
      <c r="L23" s="16"/>
      <c r="M23" s="16"/>
      <c r="N23" s="16"/>
      <c r="O23" s="16"/>
      <c r="P23" s="16"/>
      <c r="Q23" s="16"/>
    </row>
    <row r="24" spans="1:17" ht="12.75" customHeight="1" x14ac:dyDescent="0.25">
      <c r="A24" s="493" t="s">
        <v>15</v>
      </c>
      <c r="B24" s="494"/>
      <c r="C24" s="495"/>
      <c r="D24" s="495"/>
      <c r="E24" s="496"/>
      <c r="F24" s="16"/>
      <c r="G24" s="493" t="s">
        <v>15</v>
      </c>
      <c r="H24" s="494"/>
      <c r="I24" s="495"/>
      <c r="J24" s="495"/>
      <c r="K24" s="496"/>
      <c r="L24" s="16"/>
      <c r="M24" s="493" t="s">
        <v>15</v>
      </c>
      <c r="N24" s="494"/>
      <c r="O24" s="495"/>
      <c r="P24" s="495"/>
      <c r="Q24" s="496"/>
    </row>
    <row r="25" spans="1:17" ht="12.75" customHeight="1" x14ac:dyDescent="0.25">
      <c r="A25" s="355" t="s">
        <v>204</v>
      </c>
      <c r="B25" s="301"/>
      <c r="C25" s="334"/>
      <c r="D25" s="334"/>
      <c r="E25" s="492"/>
      <c r="F25" s="16"/>
      <c r="G25" s="355" t="s">
        <v>204</v>
      </c>
      <c r="H25" s="301"/>
      <c r="I25" s="334"/>
      <c r="J25" s="334"/>
      <c r="K25" s="492"/>
      <c r="L25" s="16"/>
      <c r="M25" s="355" t="s">
        <v>204</v>
      </c>
      <c r="N25" s="301"/>
      <c r="O25" s="334"/>
      <c r="P25" s="334"/>
      <c r="Q25" s="492"/>
    </row>
    <row r="26" spans="1:17" ht="12.75" customHeight="1" x14ac:dyDescent="0.25">
      <c r="A26" s="355" t="s">
        <v>206</v>
      </c>
      <c r="B26" s="301"/>
      <c r="C26" s="334"/>
      <c r="D26" s="334"/>
      <c r="E26" s="492"/>
      <c r="F26" s="16"/>
      <c r="G26" s="355" t="s">
        <v>206</v>
      </c>
      <c r="H26" s="301"/>
      <c r="I26" s="334"/>
      <c r="J26" s="334"/>
      <c r="K26" s="492"/>
      <c r="L26" s="16"/>
      <c r="M26" s="355" t="s">
        <v>206</v>
      </c>
      <c r="N26" s="301"/>
      <c r="O26" s="334"/>
      <c r="P26" s="334"/>
      <c r="Q26" s="492"/>
    </row>
    <row r="27" spans="1:17" ht="12.75" customHeight="1" x14ac:dyDescent="0.25">
      <c r="A27" s="355" t="s">
        <v>207</v>
      </c>
      <c r="B27" s="301"/>
      <c r="C27" s="334"/>
      <c r="D27" s="334"/>
      <c r="E27" s="492"/>
      <c r="F27" s="16"/>
      <c r="G27" s="355" t="s">
        <v>207</v>
      </c>
      <c r="H27" s="301"/>
      <c r="I27" s="334"/>
      <c r="J27" s="334"/>
      <c r="K27" s="492"/>
      <c r="L27" s="16"/>
      <c r="M27" s="355" t="s">
        <v>207</v>
      </c>
      <c r="N27" s="301"/>
      <c r="O27" s="334"/>
      <c r="P27" s="334"/>
      <c r="Q27" s="492"/>
    </row>
    <row r="28" spans="1:17" ht="12.75" customHeight="1" x14ac:dyDescent="0.25">
      <c r="A28" s="355" t="s">
        <v>205</v>
      </c>
      <c r="B28" s="301"/>
      <c r="C28" s="334"/>
      <c r="D28" s="334"/>
      <c r="E28" s="492"/>
      <c r="F28" s="16"/>
      <c r="G28" s="355" t="s">
        <v>205</v>
      </c>
      <c r="H28" s="301"/>
      <c r="I28" s="334"/>
      <c r="J28" s="334"/>
      <c r="K28" s="492"/>
      <c r="L28" s="16"/>
      <c r="M28" s="355" t="s">
        <v>205</v>
      </c>
      <c r="N28" s="301"/>
      <c r="O28" s="334"/>
      <c r="P28" s="334"/>
      <c r="Q28" s="492"/>
    </row>
    <row r="29" spans="1:17" ht="12.75" customHeight="1" x14ac:dyDescent="0.25">
      <c r="A29" s="355" t="s">
        <v>208</v>
      </c>
      <c r="B29" s="301"/>
      <c r="C29" s="334"/>
      <c r="D29" s="334"/>
      <c r="E29" s="492"/>
      <c r="F29" s="16"/>
      <c r="G29" s="355" t="s">
        <v>208</v>
      </c>
      <c r="H29" s="301"/>
      <c r="I29" s="334"/>
      <c r="J29" s="334"/>
      <c r="K29" s="492"/>
      <c r="L29" s="16"/>
      <c r="M29" s="355" t="s">
        <v>208</v>
      </c>
      <c r="N29" s="301"/>
      <c r="O29" s="334"/>
      <c r="P29" s="334"/>
      <c r="Q29" s="492"/>
    </row>
    <row r="30" spans="1:17" ht="12.75" customHeight="1" thickBot="1" x14ac:dyDescent="0.3">
      <c r="A30" s="161" t="s">
        <v>135</v>
      </c>
      <c r="B30" s="343"/>
      <c r="C30" s="343"/>
      <c r="D30" s="343"/>
      <c r="E30" s="505"/>
      <c r="F30" s="16"/>
      <c r="G30" s="161" t="s">
        <v>135</v>
      </c>
      <c r="H30" s="343"/>
      <c r="I30" s="343"/>
      <c r="J30" s="343"/>
      <c r="K30" s="505"/>
      <c r="L30" s="16"/>
      <c r="M30" s="161" t="s">
        <v>135</v>
      </c>
      <c r="N30" s="343"/>
      <c r="O30" s="343"/>
      <c r="P30" s="343"/>
      <c r="Q30" s="505"/>
    </row>
    <row r="31" spans="1:17" s="20" customFormat="1" ht="3.75" customHeight="1" thickBot="1" x14ac:dyDescent="0.3">
      <c r="A31" s="16"/>
      <c r="B31" s="16"/>
      <c r="C31" s="16"/>
      <c r="D31" s="16"/>
      <c r="E31" s="16"/>
      <c r="F31" s="16"/>
      <c r="G31" s="16"/>
      <c r="H31" s="16"/>
      <c r="I31" s="16"/>
      <c r="J31" s="16"/>
      <c r="K31" s="16"/>
      <c r="L31" s="16"/>
      <c r="M31" s="16"/>
      <c r="N31" s="16"/>
      <c r="O31" s="16"/>
      <c r="P31" s="16"/>
      <c r="Q31" s="16"/>
    </row>
    <row r="32" spans="1:17" ht="12.75" customHeight="1" x14ac:dyDescent="0.25">
      <c r="A32" s="493" t="s">
        <v>15</v>
      </c>
      <c r="B32" s="494"/>
      <c r="C32" s="495"/>
      <c r="D32" s="495"/>
      <c r="E32" s="496"/>
      <c r="F32" s="16"/>
      <c r="G32" s="493" t="s">
        <v>15</v>
      </c>
      <c r="H32" s="494"/>
      <c r="I32" s="495"/>
      <c r="J32" s="495"/>
      <c r="K32" s="496"/>
      <c r="L32" s="16"/>
      <c r="M32" s="493" t="s">
        <v>15</v>
      </c>
      <c r="N32" s="494"/>
      <c r="O32" s="495"/>
      <c r="P32" s="495"/>
      <c r="Q32" s="496"/>
    </row>
    <row r="33" spans="1:17" ht="12.75" customHeight="1" x14ac:dyDescent="0.25">
      <c r="A33" s="355" t="s">
        <v>204</v>
      </c>
      <c r="B33" s="301"/>
      <c r="C33" s="334"/>
      <c r="D33" s="334"/>
      <c r="E33" s="492"/>
      <c r="F33" s="16"/>
      <c r="G33" s="355" t="s">
        <v>204</v>
      </c>
      <c r="H33" s="301"/>
      <c r="I33" s="334"/>
      <c r="J33" s="334"/>
      <c r="K33" s="492"/>
      <c r="L33" s="16"/>
      <c r="M33" s="355" t="s">
        <v>204</v>
      </c>
      <c r="N33" s="301"/>
      <c r="O33" s="334"/>
      <c r="P33" s="334"/>
      <c r="Q33" s="492"/>
    </row>
    <row r="34" spans="1:17" ht="12.75" customHeight="1" x14ac:dyDescent="0.25">
      <c r="A34" s="355" t="s">
        <v>206</v>
      </c>
      <c r="B34" s="301"/>
      <c r="C34" s="334"/>
      <c r="D34" s="334"/>
      <c r="E34" s="492"/>
      <c r="F34" s="16"/>
      <c r="G34" s="355" t="s">
        <v>206</v>
      </c>
      <c r="H34" s="301"/>
      <c r="I34" s="334"/>
      <c r="J34" s="334"/>
      <c r="K34" s="492"/>
      <c r="L34" s="16"/>
      <c r="M34" s="355" t="s">
        <v>206</v>
      </c>
      <c r="N34" s="301"/>
      <c r="O34" s="334"/>
      <c r="P34" s="334"/>
      <c r="Q34" s="492"/>
    </row>
    <row r="35" spans="1:17" ht="12.75" customHeight="1" x14ac:dyDescent="0.25">
      <c r="A35" s="355" t="s">
        <v>207</v>
      </c>
      <c r="B35" s="301"/>
      <c r="C35" s="334"/>
      <c r="D35" s="334"/>
      <c r="E35" s="492"/>
      <c r="F35" s="16"/>
      <c r="G35" s="355" t="s">
        <v>207</v>
      </c>
      <c r="H35" s="301"/>
      <c r="I35" s="334"/>
      <c r="J35" s="334"/>
      <c r="K35" s="492"/>
      <c r="L35" s="16"/>
      <c r="M35" s="355" t="s">
        <v>207</v>
      </c>
      <c r="N35" s="301"/>
      <c r="O35" s="334"/>
      <c r="P35" s="334"/>
      <c r="Q35" s="492"/>
    </row>
    <row r="36" spans="1:17" ht="12.75" customHeight="1" x14ac:dyDescent="0.25">
      <c r="A36" s="355" t="s">
        <v>205</v>
      </c>
      <c r="B36" s="301"/>
      <c r="C36" s="334"/>
      <c r="D36" s="334"/>
      <c r="E36" s="492"/>
      <c r="F36" s="16"/>
      <c r="G36" s="355" t="s">
        <v>205</v>
      </c>
      <c r="H36" s="301"/>
      <c r="I36" s="334"/>
      <c r="J36" s="334"/>
      <c r="K36" s="492"/>
      <c r="L36" s="16"/>
      <c r="M36" s="355" t="s">
        <v>205</v>
      </c>
      <c r="N36" s="301"/>
      <c r="O36" s="334"/>
      <c r="P36" s="334"/>
      <c r="Q36" s="492"/>
    </row>
    <row r="37" spans="1:17" ht="12.75" customHeight="1" x14ac:dyDescent="0.25">
      <c r="A37" s="355" t="s">
        <v>208</v>
      </c>
      <c r="B37" s="301"/>
      <c r="C37" s="334"/>
      <c r="D37" s="334"/>
      <c r="E37" s="492"/>
      <c r="F37" s="16"/>
      <c r="G37" s="355" t="s">
        <v>208</v>
      </c>
      <c r="H37" s="301"/>
      <c r="I37" s="334"/>
      <c r="J37" s="334"/>
      <c r="K37" s="492"/>
      <c r="L37" s="16"/>
      <c r="M37" s="355" t="s">
        <v>208</v>
      </c>
      <c r="N37" s="301"/>
      <c r="O37" s="334"/>
      <c r="P37" s="334"/>
      <c r="Q37" s="492"/>
    </row>
    <row r="38" spans="1:17" ht="12.75" customHeight="1" thickBot="1" x14ac:dyDescent="0.3">
      <c r="A38" s="161" t="s">
        <v>135</v>
      </c>
      <c r="B38" s="343"/>
      <c r="C38" s="343"/>
      <c r="D38" s="343"/>
      <c r="E38" s="505"/>
      <c r="F38" s="16"/>
      <c r="G38" s="161" t="s">
        <v>135</v>
      </c>
      <c r="H38" s="343"/>
      <c r="I38" s="343"/>
      <c r="J38" s="343"/>
      <c r="K38" s="505"/>
      <c r="L38" s="16"/>
      <c r="M38" s="161" t="s">
        <v>135</v>
      </c>
      <c r="N38" s="343"/>
      <c r="O38" s="343"/>
      <c r="P38" s="343"/>
      <c r="Q38" s="505"/>
    </row>
    <row r="39" spans="1:17" s="20" customFormat="1" ht="3.75" customHeight="1" thickBot="1" x14ac:dyDescent="0.3">
      <c r="A39" s="16"/>
      <c r="B39" s="16"/>
      <c r="C39" s="16"/>
      <c r="D39" s="16"/>
      <c r="E39" s="16"/>
      <c r="F39" s="16"/>
      <c r="G39" s="16"/>
      <c r="H39" s="16"/>
      <c r="I39" s="16"/>
      <c r="J39" s="16"/>
      <c r="K39" s="16"/>
      <c r="L39" s="16"/>
      <c r="M39" s="16"/>
      <c r="N39" s="16"/>
      <c r="O39" s="16"/>
      <c r="P39" s="16"/>
      <c r="Q39" s="16"/>
    </row>
    <row r="40" spans="1:17" ht="12.75" customHeight="1" x14ac:dyDescent="0.25">
      <c r="A40" s="493" t="s">
        <v>15</v>
      </c>
      <c r="B40" s="494"/>
      <c r="C40" s="495"/>
      <c r="D40" s="495"/>
      <c r="E40" s="496"/>
      <c r="F40" s="16"/>
      <c r="G40" s="493" t="s">
        <v>15</v>
      </c>
      <c r="H40" s="494"/>
      <c r="I40" s="495"/>
      <c r="J40" s="495"/>
      <c r="K40" s="496"/>
      <c r="L40" s="16"/>
      <c r="M40" s="493" t="s">
        <v>15</v>
      </c>
      <c r="N40" s="494"/>
      <c r="O40" s="495"/>
      <c r="P40" s="495"/>
      <c r="Q40" s="496"/>
    </row>
    <row r="41" spans="1:17" ht="12.75" customHeight="1" x14ac:dyDescent="0.25">
      <c r="A41" s="355" t="s">
        <v>204</v>
      </c>
      <c r="B41" s="301"/>
      <c r="C41" s="334"/>
      <c r="D41" s="334"/>
      <c r="E41" s="492"/>
      <c r="F41" s="16"/>
      <c r="G41" s="355" t="s">
        <v>204</v>
      </c>
      <c r="H41" s="301"/>
      <c r="I41" s="334"/>
      <c r="J41" s="334"/>
      <c r="K41" s="492"/>
      <c r="L41" s="16"/>
      <c r="M41" s="355" t="s">
        <v>204</v>
      </c>
      <c r="N41" s="301"/>
      <c r="O41" s="334"/>
      <c r="P41" s="334"/>
      <c r="Q41" s="492"/>
    </row>
    <row r="42" spans="1:17" ht="12.75" customHeight="1" x14ac:dyDescent="0.25">
      <c r="A42" s="355" t="s">
        <v>206</v>
      </c>
      <c r="B42" s="301"/>
      <c r="C42" s="334"/>
      <c r="D42" s="334"/>
      <c r="E42" s="492"/>
      <c r="F42" s="16"/>
      <c r="G42" s="355" t="s">
        <v>206</v>
      </c>
      <c r="H42" s="301"/>
      <c r="I42" s="334"/>
      <c r="J42" s="334"/>
      <c r="K42" s="492"/>
      <c r="L42" s="16"/>
      <c r="M42" s="355" t="s">
        <v>206</v>
      </c>
      <c r="N42" s="301"/>
      <c r="O42" s="334"/>
      <c r="P42" s="334"/>
      <c r="Q42" s="492"/>
    </row>
    <row r="43" spans="1:17" ht="12.75" customHeight="1" x14ac:dyDescent="0.25">
      <c r="A43" s="355" t="s">
        <v>207</v>
      </c>
      <c r="B43" s="301"/>
      <c r="C43" s="334"/>
      <c r="D43" s="334"/>
      <c r="E43" s="492"/>
      <c r="F43" s="16"/>
      <c r="G43" s="355" t="s">
        <v>207</v>
      </c>
      <c r="H43" s="301"/>
      <c r="I43" s="334"/>
      <c r="J43" s="334"/>
      <c r="K43" s="492"/>
      <c r="L43" s="16"/>
      <c r="M43" s="355" t="s">
        <v>207</v>
      </c>
      <c r="N43" s="301"/>
      <c r="O43" s="334"/>
      <c r="P43" s="334"/>
      <c r="Q43" s="492"/>
    </row>
    <row r="44" spans="1:17" ht="12.75" customHeight="1" x14ac:dyDescent="0.25">
      <c r="A44" s="355" t="s">
        <v>205</v>
      </c>
      <c r="B44" s="301"/>
      <c r="C44" s="334"/>
      <c r="D44" s="334"/>
      <c r="E44" s="492"/>
      <c r="F44" s="16"/>
      <c r="G44" s="355" t="s">
        <v>205</v>
      </c>
      <c r="H44" s="301"/>
      <c r="I44" s="334"/>
      <c r="J44" s="334"/>
      <c r="K44" s="492"/>
      <c r="L44" s="16"/>
      <c r="M44" s="355" t="s">
        <v>205</v>
      </c>
      <c r="N44" s="301"/>
      <c r="O44" s="334"/>
      <c r="P44" s="334"/>
      <c r="Q44" s="492"/>
    </row>
    <row r="45" spans="1:17" ht="12.75" customHeight="1" x14ac:dyDescent="0.25">
      <c r="A45" s="355" t="s">
        <v>208</v>
      </c>
      <c r="B45" s="301"/>
      <c r="C45" s="334"/>
      <c r="D45" s="334"/>
      <c r="E45" s="492"/>
      <c r="F45" s="16"/>
      <c r="G45" s="355" t="s">
        <v>208</v>
      </c>
      <c r="H45" s="301"/>
      <c r="I45" s="334"/>
      <c r="J45" s="334"/>
      <c r="K45" s="492"/>
      <c r="L45" s="16"/>
      <c r="M45" s="355" t="s">
        <v>208</v>
      </c>
      <c r="N45" s="301"/>
      <c r="O45" s="334"/>
      <c r="P45" s="334"/>
      <c r="Q45" s="492"/>
    </row>
    <row r="46" spans="1:17" ht="12.75" customHeight="1" thickBot="1" x14ac:dyDescent="0.3">
      <c r="A46" s="161" t="s">
        <v>135</v>
      </c>
      <c r="B46" s="343"/>
      <c r="C46" s="343"/>
      <c r="D46" s="343"/>
      <c r="E46" s="505"/>
      <c r="F46" s="16"/>
      <c r="G46" s="161" t="s">
        <v>135</v>
      </c>
      <c r="H46" s="343"/>
      <c r="I46" s="343"/>
      <c r="J46" s="343"/>
      <c r="K46" s="505"/>
      <c r="L46" s="16"/>
      <c r="M46" s="161" t="s">
        <v>135</v>
      </c>
      <c r="N46" s="343"/>
      <c r="O46" s="343"/>
      <c r="P46" s="343"/>
      <c r="Q46" s="505"/>
    </row>
    <row r="47" spans="1:17" s="20" customFormat="1" ht="3.75" customHeight="1" thickBot="1" x14ac:dyDescent="0.3">
      <c r="A47" s="16"/>
      <c r="B47" s="16"/>
      <c r="C47" s="16"/>
      <c r="D47" s="16"/>
      <c r="E47" s="16"/>
      <c r="F47" s="16"/>
      <c r="G47" s="16"/>
      <c r="H47" s="16"/>
      <c r="I47" s="16"/>
      <c r="J47" s="16"/>
      <c r="K47" s="16"/>
      <c r="L47" s="16"/>
      <c r="M47" s="16"/>
      <c r="N47" s="16"/>
      <c r="O47" s="16"/>
      <c r="P47" s="16"/>
      <c r="Q47" s="16"/>
    </row>
    <row r="48" spans="1:17" ht="12" customHeight="1" x14ac:dyDescent="0.25">
      <c r="A48" s="493" t="s">
        <v>15</v>
      </c>
      <c r="B48" s="494"/>
      <c r="C48" s="495"/>
      <c r="D48" s="495"/>
      <c r="E48" s="496"/>
      <c r="F48" s="16"/>
      <c r="G48" s="493" t="s">
        <v>15</v>
      </c>
      <c r="H48" s="494"/>
      <c r="I48" s="495"/>
      <c r="J48" s="495"/>
      <c r="K48" s="496"/>
      <c r="L48" s="16"/>
      <c r="M48" s="493" t="s">
        <v>15</v>
      </c>
      <c r="N48" s="494"/>
      <c r="O48" s="495"/>
      <c r="P48" s="495"/>
      <c r="Q48" s="496"/>
    </row>
    <row r="49" spans="1:17" ht="12" customHeight="1" x14ac:dyDescent="0.25">
      <c r="A49" s="355" t="s">
        <v>204</v>
      </c>
      <c r="B49" s="301"/>
      <c r="C49" s="334"/>
      <c r="D49" s="334"/>
      <c r="E49" s="492"/>
      <c r="F49" s="16"/>
      <c r="G49" s="355" t="s">
        <v>204</v>
      </c>
      <c r="H49" s="301"/>
      <c r="I49" s="334"/>
      <c r="J49" s="334"/>
      <c r="K49" s="492"/>
      <c r="L49" s="16"/>
      <c r="M49" s="355" t="s">
        <v>204</v>
      </c>
      <c r="N49" s="301"/>
      <c r="O49" s="334"/>
      <c r="P49" s="334"/>
      <c r="Q49" s="492"/>
    </row>
    <row r="50" spans="1:17" ht="12" customHeight="1" x14ac:dyDescent="0.25">
      <c r="A50" s="355" t="s">
        <v>206</v>
      </c>
      <c r="B50" s="301"/>
      <c r="C50" s="334"/>
      <c r="D50" s="334"/>
      <c r="E50" s="492"/>
      <c r="F50" s="16"/>
      <c r="G50" s="355" t="s">
        <v>206</v>
      </c>
      <c r="H50" s="301"/>
      <c r="I50" s="334"/>
      <c r="J50" s="334"/>
      <c r="K50" s="492"/>
      <c r="L50" s="16"/>
      <c r="M50" s="355" t="s">
        <v>206</v>
      </c>
      <c r="N50" s="301"/>
      <c r="O50" s="334"/>
      <c r="P50" s="334"/>
      <c r="Q50" s="492"/>
    </row>
    <row r="51" spans="1:17" ht="12" customHeight="1" x14ac:dyDescent="0.25">
      <c r="A51" s="355" t="s">
        <v>207</v>
      </c>
      <c r="B51" s="301"/>
      <c r="C51" s="334"/>
      <c r="D51" s="334"/>
      <c r="E51" s="492"/>
      <c r="F51" s="16"/>
      <c r="G51" s="355" t="s">
        <v>207</v>
      </c>
      <c r="H51" s="301"/>
      <c r="I51" s="334"/>
      <c r="J51" s="334"/>
      <c r="K51" s="492"/>
      <c r="L51" s="16"/>
      <c r="M51" s="355" t="s">
        <v>207</v>
      </c>
      <c r="N51" s="301"/>
      <c r="O51" s="334"/>
      <c r="P51" s="334"/>
      <c r="Q51" s="492"/>
    </row>
    <row r="52" spans="1:17" ht="12" customHeight="1" x14ac:dyDescent="0.25">
      <c r="A52" s="355" t="s">
        <v>205</v>
      </c>
      <c r="B52" s="301"/>
      <c r="C52" s="334"/>
      <c r="D52" s="334"/>
      <c r="E52" s="492"/>
      <c r="F52" s="16"/>
      <c r="G52" s="355" t="s">
        <v>205</v>
      </c>
      <c r="H52" s="301"/>
      <c r="I52" s="334"/>
      <c r="J52" s="334"/>
      <c r="K52" s="492"/>
      <c r="L52" s="16"/>
      <c r="M52" s="355" t="s">
        <v>205</v>
      </c>
      <c r="N52" s="301"/>
      <c r="O52" s="334"/>
      <c r="P52" s="334"/>
      <c r="Q52" s="492"/>
    </row>
    <row r="53" spans="1:17" ht="12" customHeight="1" x14ac:dyDescent="0.25">
      <c r="A53" s="355" t="s">
        <v>208</v>
      </c>
      <c r="B53" s="301"/>
      <c r="C53" s="334"/>
      <c r="D53" s="334"/>
      <c r="E53" s="492"/>
      <c r="F53" s="16"/>
      <c r="G53" s="355" t="s">
        <v>208</v>
      </c>
      <c r="H53" s="301"/>
      <c r="I53" s="334"/>
      <c r="J53" s="334"/>
      <c r="K53" s="492"/>
      <c r="L53" s="16"/>
      <c r="M53" s="355" t="s">
        <v>208</v>
      </c>
      <c r="N53" s="301"/>
      <c r="O53" s="334"/>
      <c r="P53" s="334"/>
      <c r="Q53" s="492"/>
    </row>
    <row r="54" spans="1:17" ht="12" customHeight="1" thickBot="1" x14ac:dyDescent="0.3">
      <c r="A54" s="161" t="s">
        <v>135</v>
      </c>
      <c r="B54" s="343"/>
      <c r="C54" s="343"/>
      <c r="D54" s="343"/>
      <c r="E54" s="505"/>
      <c r="F54" s="16"/>
      <c r="G54" s="161" t="s">
        <v>135</v>
      </c>
      <c r="H54" s="343"/>
      <c r="I54" s="343"/>
      <c r="J54" s="343"/>
      <c r="K54" s="505"/>
      <c r="L54" s="16"/>
      <c r="M54" s="161" t="s">
        <v>135</v>
      </c>
      <c r="N54" s="343"/>
      <c r="O54" s="343"/>
      <c r="P54" s="343"/>
      <c r="Q54" s="505"/>
    </row>
    <row r="55" spans="1:17" s="20" customFormat="1" ht="3.75" customHeight="1" thickBot="1" x14ac:dyDescent="0.3">
      <c r="A55" s="16"/>
      <c r="B55" s="16"/>
      <c r="C55" s="16"/>
      <c r="D55" s="16"/>
      <c r="E55" s="16"/>
      <c r="F55" s="16"/>
      <c r="G55" s="16"/>
      <c r="H55" s="16"/>
      <c r="I55" s="16"/>
      <c r="J55" s="16"/>
      <c r="K55" s="16"/>
      <c r="L55" s="16"/>
      <c r="M55" s="16"/>
      <c r="N55" s="16"/>
      <c r="O55" s="16"/>
      <c r="P55" s="16"/>
      <c r="Q55" s="16"/>
    </row>
    <row r="56" spans="1:17" ht="12" customHeight="1" x14ac:dyDescent="0.25">
      <c r="A56" s="493" t="s">
        <v>15</v>
      </c>
      <c r="B56" s="494"/>
      <c r="C56" s="495"/>
      <c r="D56" s="495"/>
      <c r="E56" s="496"/>
      <c r="F56" s="16"/>
      <c r="G56" s="493" t="s">
        <v>15</v>
      </c>
      <c r="H56" s="494"/>
      <c r="I56" s="495"/>
      <c r="J56" s="495"/>
      <c r="K56" s="496"/>
      <c r="L56" s="16"/>
      <c r="M56" s="493" t="s">
        <v>15</v>
      </c>
      <c r="N56" s="494"/>
      <c r="O56" s="495"/>
      <c r="P56" s="495"/>
      <c r="Q56" s="496"/>
    </row>
    <row r="57" spans="1:17" ht="12" customHeight="1" x14ac:dyDescent="0.25">
      <c r="A57" s="355" t="s">
        <v>204</v>
      </c>
      <c r="B57" s="301"/>
      <c r="C57" s="334"/>
      <c r="D57" s="334"/>
      <c r="E57" s="492"/>
      <c r="F57" s="16"/>
      <c r="G57" s="355" t="s">
        <v>204</v>
      </c>
      <c r="H57" s="301"/>
      <c r="I57" s="334"/>
      <c r="J57" s="334"/>
      <c r="K57" s="492"/>
      <c r="L57" s="16"/>
      <c r="M57" s="355" t="s">
        <v>204</v>
      </c>
      <c r="N57" s="301"/>
      <c r="O57" s="334"/>
      <c r="P57" s="334"/>
      <c r="Q57" s="492"/>
    </row>
    <row r="58" spans="1:17" ht="12" customHeight="1" x14ac:dyDescent="0.25">
      <c r="A58" s="355" t="s">
        <v>206</v>
      </c>
      <c r="B58" s="301"/>
      <c r="C58" s="334"/>
      <c r="D58" s="334"/>
      <c r="E58" s="492"/>
      <c r="F58" s="16"/>
      <c r="G58" s="355" t="s">
        <v>206</v>
      </c>
      <c r="H58" s="301"/>
      <c r="I58" s="334"/>
      <c r="J58" s="334"/>
      <c r="K58" s="492"/>
      <c r="L58" s="16"/>
      <c r="M58" s="355" t="s">
        <v>206</v>
      </c>
      <c r="N58" s="301"/>
      <c r="O58" s="334"/>
      <c r="P58" s="334"/>
      <c r="Q58" s="492"/>
    </row>
    <row r="59" spans="1:17" ht="12" customHeight="1" x14ac:dyDescent="0.25">
      <c r="A59" s="355" t="s">
        <v>207</v>
      </c>
      <c r="B59" s="301"/>
      <c r="C59" s="334"/>
      <c r="D59" s="334"/>
      <c r="E59" s="492"/>
      <c r="F59" s="16"/>
      <c r="G59" s="355" t="s">
        <v>207</v>
      </c>
      <c r="H59" s="301"/>
      <c r="I59" s="334"/>
      <c r="J59" s="334"/>
      <c r="K59" s="492"/>
      <c r="L59" s="16"/>
      <c r="M59" s="355" t="s">
        <v>207</v>
      </c>
      <c r="N59" s="301"/>
      <c r="O59" s="334"/>
      <c r="P59" s="334"/>
      <c r="Q59" s="492"/>
    </row>
    <row r="60" spans="1:17" ht="12" customHeight="1" x14ac:dyDescent="0.25">
      <c r="A60" s="355" t="s">
        <v>205</v>
      </c>
      <c r="B60" s="301"/>
      <c r="C60" s="334"/>
      <c r="D60" s="334"/>
      <c r="E60" s="492"/>
      <c r="F60" s="16"/>
      <c r="G60" s="355" t="s">
        <v>205</v>
      </c>
      <c r="H60" s="301"/>
      <c r="I60" s="334"/>
      <c r="J60" s="334"/>
      <c r="K60" s="492"/>
      <c r="L60" s="16"/>
      <c r="M60" s="355" t="s">
        <v>205</v>
      </c>
      <c r="N60" s="301"/>
      <c r="O60" s="334"/>
      <c r="P60" s="334"/>
      <c r="Q60" s="492"/>
    </row>
    <row r="61" spans="1:17" ht="12" customHeight="1" x14ac:dyDescent="0.25">
      <c r="A61" s="355" t="s">
        <v>208</v>
      </c>
      <c r="B61" s="301"/>
      <c r="C61" s="334"/>
      <c r="D61" s="334"/>
      <c r="E61" s="492"/>
      <c r="F61" s="16"/>
      <c r="G61" s="355" t="s">
        <v>208</v>
      </c>
      <c r="H61" s="301"/>
      <c r="I61" s="334"/>
      <c r="J61" s="334"/>
      <c r="K61" s="492"/>
      <c r="L61" s="16"/>
      <c r="M61" s="355" t="s">
        <v>208</v>
      </c>
      <c r="N61" s="301"/>
      <c r="O61" s="334"/>
      <c r="P61" s="334"/>
      <c r="Q61" s="492"/>
    </row>
    <row r="62" spans="1:17" ht="12" customHeight="1" thickBot="1" x14ac:dyDescent="0.3">
      <c r="A62" s="161" t="s">
        <v>135</v>
      </c>
      <c r="B62" s="343"/>
      <c r="C62" s="343"/>
      <c r="D62" s="343"/>
      <c r="E62" s="505"/>
      <c r="F62" s="16"/>
      <c r="G62" s="161" t="s">
        <v>135</v>
      </c>
      <c r="H62" s="343"/>
      <c r="I62" s="343"/>
      <c r="J62" s="343"/>
      <c r="K62" s="505"/>
      <c r="L62" s="16"/>
      <c r="M62" s="161" t="s">
        <v>135</v>
      </c>
      <c r="N62" s="343"/>
      <c r="O62" s="343"/>
      <c r="P62" s="343"/>
      <c r="Q62" s="505"/>
    </row>
    <row r="63" spans="1:17" ht="3.75" customHeight="1" thickBot="1" x14ac:dyDescent="0.3">
      <c r="A63" s="24"/>
      <c r="B63" s="97"/>
      <c r="C63" s="97"/>
      <c r="D63" s="97"/>
      <c r="E63" s="97"/>
      <c r="F63" s="97"/>
      <c r="G63" s="24"/>
      <c r="H63" s="97"/>
      <c r="I63" s="97"/>
      <c r="J63" s="97"/>
      <c r="K63" s="97"/>
      <c r="L63" s="97"/>
      <c r="M63" s="24"/>
      <c r="N63" s="97"/>
      <c r="O63" s="97"/>
      <c r="P63" s="97"/>
      <c r="Q63" s="97"/>
    </row>
    <row r="64" spans="1:17" s="1" customFormat="1" ht="18.75" customHeight="1" thickBot="1" x14ac:dyDescent="0.35">
      <c r="A64" s="497" t="s">
        <v>0</v>
      </c>
      <c r="B64" s="498"/>
      <c r="C64" s="498"/>
      <c r="D64" s="498"/>
      <c r="E64" s="498"/>
      <c r="F64" s="498"/>
      <c r="G64" s="498"/>
      <c r="H64" s="498"/>
      <c r="I64" s="498"/>
      <c r="J64" s="498"/>
      <c r="K64" s="498"/>
      <c r="L64" s="498"/>
      <c r="M64" s="498"/>
      <c r="N64" s="498"/>
      <c r="O64" s="498"/>
      <c r="P64" s="498"/>
      <c r="Q64" s="499"/>
    </row>
    <row r="65" spans="1:17" s="1" customFormat="1" ht="3.75" customHeight="1" thickBot="1" x14ac:dyDescent="0.3">
      <c r="A65" s="24"/>
      <c r="B65" s="97"/>
      <c r="C65" s="97"/>
      <c r="D65" s="97"/>
      <c r="E65" s="97"/>
      <c r="F65" s="97"/>
      <c r="G65" s="24"/>
      <c r="H65" s="97"/>
      <c r="I65" s="97"/>
      <c r="J65" s="97"/>
      <c r="K65" s="97"/>
      <c r="L65" s="97"/>
      <c r="M65" s="24"/>
      <c r="N65" s="97"/>
      <c r="O65" s="97"/>
      <c r="P65" s="97"/>
      <c r="Q65" s="97"/>
    </row>
    <row r="66" spans="1:17" s="1" customFormat="1" ht="15.75" thickBot="1" x14ac:dyDescent="0.3">
      <c r="A66" s="348" t="s">
        <v>203</v>
      </c>
      <c r="B66" s="504"/>
      <c r="C66" s="504"/>
      <c r="D66" s="504"/>
      <c r="E66" s="504"/>
      <c r="F66" s="504"/>
      <c r="G66" s="504"/>
      <c r="H66" s="504"/>
      <c r="I66" s="504"/>
      <c r="J66" s="504"/>
      <c r="K66" s="504"/>
      <c r="L66" s="504"/>
      <c r="M66" s="504"/>
      <c r="N66" s="504"/>
      <c r="O66" s="504"/>
      <c r="P66" s="504"/>
      <c r="Q66" s="349"/>
    </row>
    <row r="67" spans="1:17" s="1" customFormat="1" ht="3.75" customHeight="1" thickBot="1" x14ac:dyDescent="0.3">
      <c r="A67" s="24"/>
      <c r="B67" s="97"/>
      <c r="C67" s="97"/>
      <c r="D67" s="97"/>
      <c r="E67" s="97"/>
      <c r="F67" s="97"/>
      <c r="G67" s="24"/>
      <c r="H67" s="97"/>
      <c r="I67" s="97"/>
      <c r="J67" s="97"/>
      <c r="K67" s="97"/>
      <c r="L67" s="97"/>
      <c r="M67" s="24"/>
      <c r="N67" s="97"/>
      <c r="O67" s="97"/>
      <c r="P67" s="97"/>
      <c r="Q67" s="97"/>
    </row>
    <row r="68" spans="1:17" ht="12.75" customHeight="1" x14ac:dyDescent="0.25">
      <c r="A68" s="493" t="s">
        <v>15</v>
      </c>
      <c r="B68" s="494"/>
      <c r="C68" s="495"/>
      <c r="D68" s="495"/>
      <c r="E68" s="496"/>
      <c r="F68" s="16"/>
      <c r="G68" s="493" t="s">
        <v>15</v>
      </c>
      <c r="H68" s="494"/>
      <c r="I68" s="495"/>
      <c r="J68" s="495"/>
      <c r="K68" s="496"/>
      <c r="L68" s="16"/>
      <c r="M68" s="493" t="s">
        <v>15</v>
      </c>
      <c r="N68" s="494"/>
      <c r="O68" s="495"/>
      <c r="P68" s="495"/>
      <c r="Q68" s="496"/>
    </row>
    <row r="69" spans="1:17" ht="12.75" customHeight="1" x14ac:dyDescent="0.25">
      <c r="A69" s="355" t="s">
        <v>204</v>
      </c>
      <c r="B69" s="301"/>
      <c r="C69" s="334"/>
      <c r="D69" s="334"/>
      <c r="E69" s="492"/>
      <c r="F69" s="16"/>
      <c r="G69" s="355" t="s">
        <v>204</v>
      </c>
      <c r="H69" s="301"/>
      <c r="I69" s="334"/>
      <c r="J69" s="334"/>
      <c r="K69" s="492"/>
      <c r="L69" s="16"/>
      <c r="M69" s="355" t="s">
        <v>204</v>
      </c>
      <c r="N69" s="301"/>
      <c r="O69" s="334"/>
      <c r="P69" s="334"/>
      <c r="Q69" s="492"/>
    </row>
    <row r="70" spans="1:17" ht="12.75" customHeight="1" x14ac:dyDescent="0.25">
      <c r="A70" s="355" t="s">
        <v>206</v>
      </c>
      <c r="B70" s="301"/>
      <c r="C70" s="334"/>
      <c r="D70" s="334"/>
      <c r="E70" s="492"/>
      <c r="F70" s="16"/>
      <c r="G70" s="355" t="s">
        <v>206</v>
      </c>
      <c r="H70" s="301"/>
      <c r="I70" s="334"/>
      <c r="J70" s="334"/>
      <c r="K70" s="492"/>
      <c r="L70" s="16"/>
      <c r="M70" s="355" t="s">
        <v>206</v>
      </c>
      <c r="N70" s="301"/>
      <c r="O70" s="334"/>
      <c r="P70" s="334"/>
      <c r="Q70" s="492"/>
    </row>
    <row r="71" spans="1:17" ht="12.75" customHeight="1" x14ac:dyDescent="0.25">
      <c r="A71" s="355" t="s">
        <v>207</v>
      </c>
      <c r="B71" s="301"/>
      <c r="C71" s="334"/>
      <c r="D71" s="334"/>
      <c r="E71" s="492"/>
      <c r="F71" s="16"/>
      <c r="G71" s="355" t="s">
        <v>207</v>
      </c>
      <c r="H71" s="301"/>
      <c r="I71" s="334"/>
      <c r="J71" s="334"/>
      <c r="K71" s="492"/>
      <c r="L71" s="16"/>
      <c r="M71" s="355" t="s">
        <v>207</v>
      </c>
      <c r="N71" s="301"/>
      <c r="O71" s="334"/>
      <c r="P71" s="334"/>
      <c r="Q71" s="492"/>
    </row>
    <row r="72" spans="1:17" ht="12.75" customHeight="1" x14ac:dyDescent="0.25">
      <c r="A72" s="355" t="s">
        <v>205</v>
      </c>
      <c r="B72" s="301"/>
      <c r="C72" s="334"/>
      <c r="D72" s="334"/>
      <c r="E72" s="492"/>
      <c r="F72" s="16"/>
      <c r="G72" s="355" t="s">
        <v>205</v>
      </c>
      <c r="H72" s="301"/>
      <c r="I72" s="334"/>
      <c r="J72" s="334"/>
      <c r="K72" s="492"/>
      <c r="L72" s="16"/>
      <c r="M72" s="355" t="s">
        <v>205</v>
      </c>
      <c r="N72" s="301"/>
      <c r="O72" s="334"/>
      <c r="P72" s="334"/>
      <c r="Q72" s="492"/>
    </row>
    <row r="73" spans="1:17" ht="12.75" customHeight="1" x14ac:dyDescent="0.25">
      <c r="A73" s="355" t="s">
        <v>208</v>
      </c>
      <c r="B73" s="301"/>
      <c r="C73" s="334"/>
      <c r="D73" s="334"/>
      <c r="E73" s="492"/>
      <c r="F73" s="16"/>
      <c r="G73" s="355" t="s">
        <v>208</v>
      </c>
      <c r="H73" s="301"/>
      <c r="I73" s="334"/>
      <c r="J73" s="334"/>
      <c r="K73" s="492"/>
      <c r="L73" s="16"/>
      <c r="M73" s="355" t="s">
        <v>208</v>
      </c>
      <c r="N73" s="301"/>
      <c r="O73" s="334"/>
      <c r="P73" s="334"/>
      <c r="Q73" s="492"/>
    </row>
    <row r="74" spans="1:17" ht="12.75" customHeight="1" thickBot="1" x14ac:dyDescent="0.3">
      <c r="A74" s="161" t="s">
        <v>135</v>
      </c>
      <c r="B74" s="343"/>
      <c r="C74" s="343"/>
      <c r="D74" s="343"/>
      <c r="E74" s="505"/>
      <c r="F74" s="16"/>
      <c r="G74" s="161" t="s">
        <v>135</v>
      </c>
      <c r="H74" s="343"/>
      <c r="I74" s="343"/>
      <c r="J74" s="343"/>
      <c r="K74" s="505"/>
      <c r="L74" s="16"/>
      <c r="M74" s="161" t="s">
        <v>135</v>
      </c>
      <c r="N74" s="343"/>
      <c r="O74" s="343"/>
      <c r="P74" s="343"/>
      <c r="Q74" s="505"/>
    </row>
    <row r="75" spans="1:17" ht="3.75" customHeight="1" thickBot="1" x14ac:dyDescent="0.3">
      <c r="A75" s="16"/>
      <c r="B75" s="16"/>
      <c r="C75" s="16"/>
      <c r="D75" s="16"/>
      <c r="E75" s="16"/>
      <c r="F75" s="16"/>
      <c r="G75" s="16"/>
      <c r="H75" s="16"/>
      <c r="I75" s="16"/>
      <c r="J75" s="16"/>
      <c r="K75" s="16"/>
      <c r="L75" s="16"/>
      <c r="M75" s="16"/>
      <c r="N75" s="16"/>
      <c r="O75" s="16"/>
      <c r="P75" s="16"/>
      <c r="Q75" s="16"/>
    </row>
    <row r="76" spans="1:17" ht="12.75" customHeight="1" x14ac:dyDescent="0.25">
      <c r="A76" s="493" t="s">
        <v>15</v>
      </c>
      <c r="B76" s="494"/>
      <c r="C76" s="495"/>
      <c r="D76" s="495"/>
      <c r="E76" s="496"/>
      <c r="F76" s="16"/>
      <c r="G76" s="493" t="s">
        <v>15</v>
      </c>
      <c r="H76" s="494"/>
      <c r="I76" s="495"/>
      <c r="J76" s="495"/>
      <c r="K76" s="496"/>
      <c r="L76" s="16"/>
      <c r="M76" s="493" t="s">
        <v>15</v>
      </c>
      <c r="N76" s="494"/>
      <c r="O76" s="495"/>
      <c r="P76" s="495"/>
      <c r="Q76" s="496"/>
    </row>
    <row r="77" spans="1:17" ht="12.75" customHeight="1" x14ac:dyDescent="0.25">
      <c r="A77" s="355" t="s">
        <v>204</v>
      </c>
      <c r="B77" s="301"/>
      <c r="C77" s="334"/>
      <c r="D77" s="334"/>
      <c r="E77" s="492"/>
      <c r="F77" s="16"/>
      <c r="G77" s="355" t="s">
        <v>204</v>
      </c>
      <c r="H77" s="301"/>
      <c r="I77" s="334"/>
      <c r="J77" s="334"/>
      <c r="K77" s="492"/>
      <c r="L77" s="16"/>
      <c r="M77" s="355" t="s">
        <v>204</v>
      </c>
      <c r="N77" s="301"/>
      <c r="O77" s="334"/>
      <c r="P77" s="334"/>
      <c r="Q77" s="492"/>
    </row>
    <row r="78" spans="1:17" ht="12.75" customHeight="1" x14ac:dyDescent="0.25">
      <c r="A78" s="355" t="s">
        <v>206</v>
      </c>
      <c r="B78" s="301"/>
      <c r="C78" s="334"/>
      <c r="D78" s="334"/>
      <c r="E78" s="492"/>
      <c r="F78" s="16"/>
      <c r="G78" s="355" t="s">
        <v>206</v>
      </c>
      <c r="H78" s="301"/>
      <c r="I78" s="334"/>
      <c r="J78" s="334"/>
      <c r="K78" s="492"/>
      <c r="L78" s="16"/>
      <c r="M78" s="355" t="s">
        <v>206</v>
      </c>
      <c r="N78" s="301"/>
      <c r="O78" s="334"/>
      <c r="P78" s="334"/>
      <c r="Q78" s="492"/>
    </row>
    <row r="79" spans="1:17" ht="12.75" customHeight="1" x14ac:dyDescent="0.25">
      <c r="A79" s="355" t="s">
        <v>207</v>
      </c>
      <c r="B79" s="301"/>
      <c r="C79" s="334"/>
      <c r="D79" s="334"/>
      <c r="E79" s="492"/>
      <c r="F79" s="16"/>
      <c r="G79" s="355" t="s">
        <v>207</v>
      </c>
      <c r="H79" s="301"/>
      <c r="I79" s="334"/>
      <c r="J79" s="334"/>
      <c r="K79" s="492"/>
      <c r="L79" s="16"/>
      <c r="M79" s="355" t="s">
        <v>207</v>
      </c>
      <c r="N79" s="301"/>
      <c r="O79" s="334"/>
      <c r="P79" s="334"/>
      <c r="Q79" s="492"/>
    </row>
    <row r="80" spans="1:17" ht="12.75" customHeight="1" x14ac:dyDescent="0.25">
      <c r="A80" s="355" t="s">
        <v>205</v>
      </c>
      <c r="B80" s="301"/>
      <c r="C80" s="334"/>
      <c r="D80" s="334"/>
      <c r="E80" s="492"/>
      <c r="F80" s="16"/>
      <c r="G80" s="355" t="s">
        <v>205</v>
      </c>
      <c r="H80" s="301"/>
      <c r="I80" s="334"/>
      <c r="J80" s="334"/>
      <c r="K80" s="492"/>
      <c r="L80" s="16"/>
      <c r="M80" s="355" t="s">
        <v>205</v>
      </c>
      <c r="N80" s="301"/>
      <c r="O80" s="334"/>
      <c r="P80" s="334"/>
      <c r="Q80" s="492"/>
    </row>
    <row r="81" spans="1:17" ht="12.75" customHeight="1" x14ac:dyDescent="0.25">
      <c r="A81" s="355" t="s">
        <v>208</v>
      </c>
      <c r="B81" s="301"/>
      <c r="C81" s="334"/>
      <c r="D81" s="334"/>
      <c r="E81" s="492"/>
      <c r="F81" s="16"/>
      <c r="G81" s="355" t="s">
        <v>208</v>
      </c>
      <c r="H81" s="301"/>
      <c r="I81" s="334"/>
      <c r="J81" s="334"/>
      <c r="K81" s="492"/>
      <c r="L81" s="16"/>
      <c r="M81" s="355" t="s">
        <v>208</v>
      </c>
      <c r="N81" s="301"/>
      <c r="O81" s="334"/>
      <c r="P81" s="334"/>
      <c r="Q81" s="492"/>
    </row>
    <row r="82" spans="1:17" ht="12.75" customHeight="1" thickBot="1" x14ac:dyDescent="0.3">
      <c r="A82" s="161" t="s">
        <v>135</v>
      </c>
      <c r="B82" s="343"/>
      <c r="C82" s="343"/>
      <c r="D82" s="343"/>
      <c r="E82" s="505"/>
      <c r="F82" s="16"/>
      <c r="G82" s="161" t="s">
        <v>135</v>
      </c>
      <c r="H82" s="343"/>
      <c r="I82" s="343"/>
      <c r="J82" s="343"/>
      <c r="K82" s="505"/>
      <c r="L82" s="16"/>
      <c r="M82" s="161" t="s">
        <v>135</v>
      </c>
      <c r="N82" s="343"/>
      <c r="O82" s="343"/>
      <c r="P82" s="343"/>
      <c r="Q82" s="505"/>
    </row>
    <row r="83" spans="1:17" ht="3.75" customHeight="1" thickBot="1" x14ac:dyDescent="0.3">
      <c r="A83" s="16"/>
      <c r="B83" s="16"/>
      <c r="C83" s="16"/>
      <c r="D83" s="16"/>
      <c r="E83" s="16"/>
      <c r="F83" s="16"/>
      <c r="G83" s="16"/>
      <c r="H83" s="16"/>
      <c r="I83" s="16"/>
      <c r="J83" s="16"/>
      <c r="K83" s="16"/>
      <c r="L83" s="16"/>
      <c r="M83" s="16"/>
      <c r="N83" s="16"/>
      <c r="O83" s="16"/>
      <c r="P83" s="16"/>
      <c r="Q83" s="16"/>
    </row>
    <row r="84" spans="1:17" ht="12.75" customHeight="1" x14ac:dyDescent="0.25">
      <c r="A84" s="493" t="s">
        <v>15</v>
      </c>
      <c r="B84" s="494"/>
      <c r="C84" s="495"/>
      <c r="D84" s="495"/>
      <c r="E84" s="496"/>
      <c r="F84" s="16"/>
      <c r="G84" s="493" t="s">
        <v>15</v>
      </c>
      <c r="H84" s="494"/>
      <c r="I84" s="495"/>
      <c r="J84" s="495"/>
      <c r="K84" s="496"/>
      <c r="L84" s="16"/>
      <c r="M84" s="493" t="s">
        <v>15</v>
      </c>
      <c r="N84" s="494"/>
      <c r="O84" s="495"/>
      <c r="P84" s="495"/>
      <c r="Q84" s="496"/>
    </row>
    <row r="85" spans="1:17" ht="12.75" customHeight="1" x14ac:dyDescent="0.25">
      <c r="A85" s="355" t="s">
        <v>204</v>
      </c>
      <c r="B85" s="301"/>
      <c r="C85" s="334"/>
      <c r="D85" s="334"/>
      <c r="E85" s="492"/>
      <c r="F85" s="16"/>
      <c r="G85" s="355" t="s">
        <v>204</v>
      </c>
      <c r="H85" s="301"/>
      <c r="I85" s="334"/>
      <c r="J85" s="334"/>
      <c r="K85" s="492"/>
      <c r="L85" s="16"/>
      <c r="M85" s="355" t="s">
        <v>204</v>
      </c>
      <c r="N85" s="301"/>
      <c r="O85" s="334"/>
      <c r="P85" s="334"/>
      <c r="Q85" s="492"/>
    </row>
    <row r="86" spans="1:17" ht="12.75" customHeight="1" x14ac:dyDescent="0.25">
      <c r="A86" s="355" t="s">
        <v>206</v>
      </c>
      <c r="B86" s="301"/>
      <c r="C86" s="334"/>
      <c r="D86" s="334"/>
      <c r="E86" s="492"/>
      <c r="F86" s="16"/>
      <c r="G86" s="355" t="s">
        <v>206</v>
      </c>
      <c r="H86" s="301"/>
      <c r="I86" s="334"/>
      <c r="J86" s="334"/>
      <c r="K86" s="492"/>
      <c r="L86" s="16"/>
      <c r="M86" s="355" t="s">
        <v>206</v>
      </c>
      <c r="N86" s="301"/>
      <c r="O86" s="334"/>
      <c r="P86" s="334"/>
      <c r="Q86" s="492"/>
    </row>
    <row r="87" spans="1:17" ht="12.75" customHeight="1" x14ac:dyDescent="0.25">
      <c r="A87" s="355" t="s">
        <v>207</v>
      </c>
      <c r="B87" s="301"/>
      <c r="C87" s="334"/>
      <c r="D87" s="334"/>
      <c r="E87" s="492"/>
      <c r="F87" s="16"/>
      <c r="G87" s="355" t="s">
        <v>207</v>
      </c>
      <c r="H87" s="301"/>
      <c r="I87" s="334"/>
      <c r="J87" s="334"/>
      <c r="K87" s="492"/>
      <c r="L87" s="16"/>
      <c r="M87" s="355" t="s">
        <v>207</v>
      </c>
      <c r="N87" s="301"/>
      <c r="O87" s="334"/>
      <c r="P87" s="334"/>
      <c r="Q87" s="492"/>
    </row>
    <row r="88" spans="1:17" ht="12.75" customHeight="1" x14ac:dyDescent="0.25">
      <c r="A88" s="355" t="s">
        <v>205</v>
      </c>
      <c r="B88" s="301"/>
      <c r="C88" s="334"/>
      <c r="D88" s="334"/>
      <c r="E88" s="492"/>
      <c r="F88" s="16"/>
      <c r="G88" s="355" t="s">
        <v>205</v>
      </c>
      <c r="H88" s="301"/>
      <c r="I88" s="334"/>
      <c r="J88" s="334"/>
      <c r="K88" s="492"/>
      <c r="L88" s="16"/>
      <c r="M88" s="355" t="s">
        <v>205</v>
      </c>
      <c r="N88" s="301"/>
      <c r="O88" s="334"/>
      <c r="P88" s="334"/>
      <c r="Q88" s="492"/>
    </row>
    <row r="89" spans="1:17" ht="12.75" customHeight="1" x14ac:dyDescent="0.25">
      <c r="A89" s="355" t="s">
        <v>208</v>
      </c>
      <c r="B89" s="301"/>
      <c r="C89" s="334"/>
      <c r="D89" s="334"/>
      <c r="E89" s="492"/>
      <c r="F89" s="16"/>
      <c r="G89" s="355" t="s">
        <v>208</v>
      </c>
      <c r="H89" s="301"/>
      <c r="I89" s="334"/>
      <c r="J89" s="334"/>
      <c r="K89" s="492"/>
      <c r="L89" s="16"/>
      <c r="M89" s="355" t="s">
        <v>208</v>
      </c>
      <c r="N89" s="301"/>
      <c r="O89" s="334"/>
      <c r="P89" s="334"/>
      <c r="Q89" s="492"/>
    </row>
    <row r="90" spans="1:17" ht="12.75" customHeight="1" thickBot="1" x14ac:dyDescent="0.3">
      <c r="A90" s="161" t="s">
        <v>135</v>
      </c>
      <c r="B90" s="343"/>
      <c r="C90" s="343"/>
      <c r="D90" s="343"/>
      <c r="E90" s="505"/>
      <c r="F90" s="16"/>
      <c r="G90" s="161" t="s">
        <v>135</v>
      </c>
      <c r="H90" s="343"/>
      <c r="I90" s="343"/>
      <c r="J90" s="343"/>
      <c r="K90" s="505"/>
      <c r="L90" s="16"/>
      <c r="M90" s="161" t="s">
        <v>135</v>
      </c>
      <c r="N90" s="343"/>
      <c r="O90" s="343"/>
      <c r="P90" s="343"/>
      <c r="Q90" s="505"/>
    </row>
    <row r="91" spans="1:17" ht="3.75" customHeight="1" thickBot="1" x14ac:dyDescent="0.3">
      <c r="A91" s="16"/>
      <c r="B91" s="16"/>
      <c r="C91" s="16"/>
      <c r="D91" s="16"/>
      <c r="E91" s="16"/>
      <c r="F91" s="16"/>
      <c r="G91" s="16"/>
      <c r="H91" s="16"/>
      <c r="I91" s="16"/>
      <c r="J91" s="16"/>
      <c r="K91" s="16"/>
      <c r="L91" s="16"/>
      <c r="M91" s="16"/>
      <c r="N91" s="16"/>
      <c r="O91" s="16"/>
      <c r="P91" s="16"/>
      <c r="Q91" s="16"/>
    </row>
    <row r="92" spans="1:17" ht="12.75" customHeight="1" x14ac:dyDescent="0.25">
      <c r="A92" s="493" t="s">
        <v>15</v>
      </c>
      <c r="B92" s="494"/>
      <c r="C92" s="495"/>
      <c r="D92" s="495"/>
      <c r="E92" s="496"/>
      <c r="F92" s="16"/>
      <c r="G92" s="493" t="s">
        <v>15</v>
      </c>
      <c r="H92" s="494"/>
      <c r="I92" s="495"/>
      <c r="J92" s="495"/>
      <c r="K92" s="496"/>
      <c r="L92" s="16"/>
      <c r="M92" s="493" t="s">
        <v>15</v>
      </c>
      <c r="N92" s="494"/>
      <c r="O92" s="495"/>
      <c r="P92" s="495"/>
      <c r="Q92" s="496"/>
    </row>
    <row r="93" spans="1:17" ht="12.75" customHeight="1" x14ac:dyDescent="0.25">
      <c r="A93" s="355" t="s">
        <v>204</v>
      </c>
      <c r="B93" s="301"/>
      <c r="C93" s="334"/>
      <c r="D93" s="334"/>
      <c r="E93" s="492"/>
      <c r="F93" s="16"/>
      <c r="G93" s="355" t="s">
        <v>204</v>
      </c>
      <c r="H93" s="301"/>
      <c r="I93" s="334"/>
      <c r="J93" s="334"/>
      <c r="K93" s="492"/>
      <c r="L93" s="16"/>
      <c r="M93" s="355" t="s">
        <v>204</v>
      </c>
      <c r="N93" s="301"/>
      <c r="O93" s="334"/>
      <c r="P93" s="334"/>
      <c r="Q93" s="492"/>
    </row>
    <row r="94" spans="1:17" ht="12.75" customHeight="1" x14ac:dyDescent="0.25">
      <c r="A94" s="355" t="s">
        <v>206</v>
      </c>
      <c r="B94" s="301"/>
      <c r="C94" s="334"/>
      <c r="D94" s="334"/>
      <c r="E94" s="492"/>
      <c r="F94" s="16"/>
      <c r="G94" s="355" t="s">
        <v>206</v>
      </c>
      <c r="H94" s="301"/>
      <c r="I94" s="334"/>
      <c r="J94" s="334"/>
      <c r="K94" s="492"/>
      <c r="L94" s="16"/>
      <c r="M94" s="355" t="s">
        <v>206</v>
      </c>
      <c r="N94" s="301"/>
      <c r="O94" s="334"/>
      <c r="P94" s="334"/>
      <c r="Q94" s="492"/>
    </row>
    <row r="95" spans="1:17" ht="12.75" customHeight="1" x14ac:dyDescent="0.25">
      <c r="A95" s="355" t="s">
        <v>207</v>
      </c>
      <c r="B95" s="301"/>
      <c r="C95" s="334"/>
      <c r="D95" s="334"/>
      <c r="E95" s="492"/>
      <c r="F95" s="16"/>
      <c r="G95" s="355" t="s">
        <v>207</v>
      </c>
      <c r="H95" s="301"/>
      <c r="I95" s="334"/>
      <c r="J95" s="334"/>
      <c r="K95" s="492"/>
      <c r="L95" s="16"/>
      <c r="M95" s="355" t="s">
        <v>207</v>
      </c>
      <c r="N95" s="301"/>
      <c r="O95" s="334"/>
      <c r="P95" s="334"/>
      <c r="Q95" s="492"/>
    </row>
    <row r="96" spans="1:17" ht="12.75" customHeight="1" x14ac:dyDescent="0.25">
      <c r="A96" s="355" t="s">
        <v>205</v>
      </c>
      <c r="B96" s="301"/>
      <c r="C96" s="334"/>
      <c r="D96" s="334"/>
      <c r="E96" s="492"/>
      <c r="F96" s="16"/>
      <c r="G96" s="355" t="s">
        <v>205</v>
      </c>
      <c r="H96" s="301"/>
      <c r="I96" s="334"/>
      <c r="J96" s="334"/>
      <c r="K96" s="492"/>
      <c r="L96" s="16"/>
      <c r="M96" s="355" t="s">
        <v>205</v>
      </c>
      <c r="N96" s="301"/>
      <c r="O96" s="334"/>
      <c r="P96" s="334"/>
      <c r="Q96" s="492"/>
    </row>
    <row r="97" spans="1:17" ht="12.75" customHeight="1" x14ac:dyDescent="0.25">
      <c r="A97" s="355" t="s">
        <v>208</v>
      </c>
      <c r="B97" s="301"/>
      <c r="C97" s="334"/>
      <c r="D97" s="334"/>
      <c r="E97" s="492"/>
      <c r="F97" s="16"/>
      <c r="G97" s="355" t="s">
        <v>208</v>
      </c>
      <c r="H97" s="301"/>
      <c r="I97" s="334"/>
      <c r="J97" s="334"/>
      <c r="K97" s="492"/>
      <c r="L97" s="16"/>
      <c r="M97" s="355" t="s">
        <v>208</v>
      </c>
      <c r="N97" s="301"/>
      <c r="O97" s="334"/>
      <c r="P97" s="334"/>
      <c r="Q97" s="492"/>
    </row>
    <row r="98" spans="1:17" ht="12.75" customHeight="1" thickBot="1" x14ac:dyDescent="0.3">
      <c r="A98" s="161" t="s">
        <v>135</v>
      </c>
      <c r="B98" s="343"/>
      <c r="C98" s="343"/>
      <c r="D98" s="343"/>
      <c r="E98" s="505"/>
      <c r="F98" s="16"/>
      <c r="G98" s="161" t="s">
        <v>135</v>
      </c>
      <c r="H98" s="343"/>
      <c r="I98" s="343"/>
      <c r="J98" s="343"/>
      <c r="K98" s="505"/>
      <c r="L98" s="16"/>
      <c r="M98" s="161" t="s">
        <v>135</v>
      </c>
      <c r="N98" s="343"/>
      <c r="O98" s="343"/>
      <c r="P98" s="343"/>
      <c r="Q98" s="505"/>
    </row>
    <row r="99" spans="1:17" ht="3.75" customHeight="1" thickBot="1" x14ac:dyDescent="0.3">
      <c r="A99" s="16"/>
      <c r="B99" s="16"/>
      <c r="C99" s="16"/>
      <c r="D99" s="16"/>
      <c r="E99" s="16"/>
      <c r="F99" s="16"/>
      <c r="G99" s="16"/>
      <c r="H99" s="16"/>
      <c r="I99" s="16"/>
      <c r="J99" s="16"/>
      <c r="K99" s="16"/>
      <c r="L99" s="16"/>
      <c r="M99" s="16"/>
      <c r="N99" s="16"/>
      <c r="O99" s="16"/>
      <c r="P99" s="16"/>
      <c r="Q99" s="16"/>
    </row>
    <row r="100" spans="1:17" ht="12.75" customHeight="1" x14ac:dyDescent="0.25">
      <c r="A100" s="493" t="s">
        <v>15</v>
      </c>
      <c r="B100" s="494"/>
      <c r="C100" s="495"/>
      <c r="D100" s="495"/>
      <c r="E100" s="496"/>
      <c r="F100" s="16"/>
      <c r="G100" s="493" t="s">
        <v>15</v>
      </c>
      <c r="H100" s="494"/>
      <c r="I100" s="495"/>
      <c r="J100" s="495"/>
      <c r="K100" s="496"/>
      <c r="L100" s="16"/>
      <c r="M100" s="493" t="s">
        <v>15</v>
      </c>
      <c r="N100" s="494"/>
      <c r="O100" s="495"/>
      <c r="P100" s="495"/>
      <c r="Q100" s="496"/>
    </row>
    <row r="101" spans="1:17" ht="12.75" customHeight="1" x14ac:dyDescent="0.25">
      <c r="A101" s="355" t="s">
        <v>204</v>
      </c>
      <c r="B101" s="301"/>
      <c r="C101" s="334"/>
      <c r="D101" s="334"/>
      <c r="E101" s="492"/>
      <c r="F101" s="16"/>
      <c r="G101" s="355" t="s">
        <v>204</v>
      </c>
      <c r="H101" s="301"/>
      <c r="I101" s="334"/>
      <c r="J101" s="334"/>
      <c r="K101" s="492"/>
      <c r="L101" s="16"/>
      <c r="M101" s="355" t="s">
        <v>204</v>
      </c>
      <c r="N101" s="301"/>
      <c r="O101" s="334"/>
      <c r="P101" s="334"/>
      <c r="Q101" s="492"/>
    </row>
    <row r="102" spans="1:17" ht="12.75" customHeight="1" x14ac:dyDescent="0.25">
      <c r="A102" s="355" t="s">
        <v>206</v>
      </c>
      <c r="B102" s="301"/>
      <c r="C102" s="334"/>
      <c r="D102" s="334"/>
      <c r="E102" s="492"/>
      <c r="F102" s="16"/>
      <c r="G102" s="355" t="s">
        <v>206</v>
      </c>
      <c r="H102" s="301"/>
      <c r="I102" s="334"/>
      <c r="J102" s="334"/>
      <c r="K102" s="492"/>
      <c r="L102" s="16"/>
      <c r="M102" s="355" t="s">
        <v>206</v>
      </c>
      <c r="N102" s="301"/>
      <c r="O102" s="334"/>
      <c r="P102" s="334"/>
      <c r="Q102" s="492"/>
    </row>
    <row r="103" spans="1:17" ht="12.75" customHeight="1" x14ac:dyDescent="0.25">
      <c r="A103" s="355" t="s">
        <v>207</v>
      </c>
      <c r="B103" s="301"/>
      <c r="C103" s="334"/>
      <c r="D103" s="334"/>
      <c r="E103" s="492"/>
      <c r="F103" s="16"/>
      <c r="G103" s="355" t="s">
        <v>207</v>
      </c>
      <c r="H103" s="301"/>
      <c r="I103" s="334"/>
      <c r="J103" s="334"/>
      <c r="K103" s="492"/>
      <c r="L103" s="16"/>
      <c r="M103" s="355" t="s">
        <v>207</v>
      </c>
      <c r="N103" s="301"/>
      <c r="O103" s="334"/>
      <c r="P103" s="334"/>
      <c r="Q103" s="492"/>
    </row>
    <row r="104" spans="1:17" ht="12.75" customHeight="1" x14ac:dyDescent="0.25">
      <c r="A104" s="355" t="s">
        <v>205</v>
      </c>
      <c r="B104" s="301"/>
      <c r="C104" s="334"/>
      <c r="D104" s="334"/>
      <c r="E104" s="492"/>
      <c r="F104" s="16"/>
      <c r="G104" s="355" t="s">
        <v>205</v>
      </c>
      <c r="H104" s="301"/>
      <c r="I104" s="334"/>
      <c r="J104" s="334"/>
      <c r="K104" s="492"/>
      <c r="L104" s="16"/>
      <c r="M104" s="355" t="s">
        <v>205</v>
      </c>
      <c r="N104" s="301"/>
      <c r="O104" s="334"/>
      <c r="P104" s="334"/>
      <c r="Q104" s="492"/>
    </row>
    <row r="105" spans="1:17" ht="12.75" customHeight="1" x14ac:dyDescent="0.25">
      <c r="A105" s="355" t="s">
        <v>208</v>
      </c>
      <c r="B105" s="301"/>
      <c r="C105" s="334"/>
      <c r="D105" s="334"/>
      <c r="E105" s="492"/>
      <c r="F105" s="16"/>
      <c r="G105" s="355" t="s">
        <v>208</v>
      </c>
      <c r="H105" s="301"/>
      <c r="I105" s="334"/>
      <c r="J105" s="334"/>
      <c r="K105" s="492"/>
      <c r="L105" s="16"/>
      <c r="M105" s="355" t="s">
        <v>208</v>
      </c>
      <c r="N105" s="301"/>
      <c r="O105" s="334"/>
      <c r="P105" s="334"/>
      <c r="Q105" s="492"/>
    </row>
    <row r="106" spans="1:17" ht="12.75" customHeight="1" thickBot="1" x14ac:dyDescent="0.3">
      <c r="A106" s="161" t="s">
        <v>135</v>
      </c>
      <c r="B106" s="343"/>
      <c r="C106" s="343"/>
      <c r="D106" s="343"/>
      <c r="E106" s="505"/>
      <c r="F106" s="16"/>
      <c r="G106" s="161" t="s">
        <v>135</v>
      </c>
      <c r="H106" s="343"/>
      <c r="I106" s="343"/>
      <c r="J106" s="343"/>
      <c r="K106" s="505"/>
      <c r="L106" s="16"/>
      <c r="M106" s="161" t="s">
        <v>135</v>
      </c>
      <c r="N106" s="343"/>
      <c r="O106" s="343"/>
      <c r="P106" s="343"/>
      <c r="Q106" s="505"/>
    </row>
    <row r="107" spans="1:17" ht="3.75" customHeight="1" thickBot="1" x14ac:dyDescent="0.3">
      <c r="A107" s="16"/>
      <c r="B107" s="16"/>
      <c r="C107" s="16"/>
      <c r="D107" s="16"/>
      <c r="E107" s="16"/>
      <c r="F107" s="16"/>
      <c r="G107" s="16"/>
      <c r="H107" s="16"/>
      <c r="I107" s="16"/>
      <c r="J107" s="16"/>
      <c r="K107" s="16"/>
      <c r="L107" s="16"/>
      <c r="M107" s="16"/>
      <c r="N107" s="16"/>
      <c r="O107" s="16"/>
      <c r="P107" s="16"/>
      <c r="Q107" s="16"/>
    </row>
    <row r="108" spans="1:17" ht="12.75" customHeight="1" x14ac:dyDescent="0.25">
      <c r="A108" s="493" t="s">
        <v>15</v>
      </c>
      <c r="B108" s="494"/>
      <c r="C108" s="495"/>
      <c r="D108" s="495"/>
      <c r="E108" s="496"/>
      <c r="F108" s="16"/>
      <c r="G108" s="493" t="s">
        <v>15</v>
      </c>
      <c r="H108" s="494"/>
      <c r="I108" s="495"/>
      <c r="J108" s="495"/>
      <c r="K108" s="496"/>
      <c r="L108" s="16"/>
      <c r="M108" s="493" t="s">
        <v>15</v>
      </c>
      <c r="N108" s="494"/>
      <c r="O108" s="495"/>
      <c r="P108" s="495"/>
      <c r="Q108" s="496"/>
    </row>
    <row r="109" spans="1:17" ht="12.75" customHeight="1" x14ac:dyDescent="0.25">
      <c r="A109" s="355" t="s">
        <v>204</v>
      </c>
      <c r="B109" s="301"/>
      <c r="C109" s="334"/>
      <c r="D109" s="334"/>
      <c r="E109" s="492"/>
      <c r="F109" s="16"/>
      <c r="G109" s="355" t="s">
        <v>204</v>
      </c>
      <c r="H109" s="301"/>
      <c r="I109" s="334"/>
      <c r="J109" s="334"/>
      <c r="K109" s="492"/>
      <c r="L109" s="16"/>
      <c r="M109" s="355" t="s">
        <v>204</v>
      </c>
      <c r="N109" s="301"/>
      <c r="O109" s="334"/>
      <c r="P109" s="334"/>
      <c r="Q109" s="492"/>
    </row>
    <row r="110" spans="1:17" ht="12.75" customHeight="1" x14ac:dyDescent="0.25">
      <c r="A110" s="355" t="s">
        <v>206</v>
      </c>
      <c r="B110" s="301"/>
      <c r="C110" s="334"/>
      <c r="D110" s="334"/>
      <c r="E110" s="492"/>
      <c r="F110" s="16"/>
      <c r="G110" s="355" t="s">
        <v>206</v>
      </c>
      <c r="H110" s="301"/>
      <c r="I110" s="334"/>
      <c r="J110" s="334"/>
      <c r="K110" s="492"/>
      <c r="L110" s="16"/>
      <c r="M110" s="355" t="s">
        <v>206</v>
      </c>
      <c r="N110" s="301"/>
      <c r="O110" s="334"/>
      <c r="P110" s="334"/>
      <c r="Q110" s="492"/>
    </row>
    <row r="111" spans="1:17" ht="12.75" customHeight="1" x14ac:dyDescent="0.25">
      <c r="A111" s="355" t="s">
        <v>207</v>
      </c>
      <c r="B111" s="301"/>
      <c r="C111" s="334"/>
      <c r="D111" s="334"/>
      <c r="E111" s="492"/>
      <c r="F111" s="16"/>
      <c r="G111" s="355" t="s">
        <v>207</v>
      </c>
      <c r="H111" s="301"/>
      <c r="I111" s="334"/>
      <c r="J111" s="334"/>
      <c r="K111" s="492"/>
      <c r="L111" s="16"/>
      <c r="M111" s="355" t="s">
        <v>207</v>
      </c>
      <c r="N111" s="301"/>
      <c r="O111" s="334"/>
      <c r="P111" s="334"/>
      <c r="Q111" s="492"/>
    </row>
    <row r="112" spans="1:17" ht="12.75" customHeight="1" x14ac:dyDescent="0.25">
      <c r="A112" s="355" t="s">
        <v>205</v>
      </c>
      <c r="B112" s="301"/>
      <c r="C112" s="334"/>
      <c r="D112" s="334"/>
      <c r="E112" s="492"/>
      <c r="F112" s="16"/>
      <c r="G112" s="355" t="s">
        <v>205</v>
      </c>
      <c r="H112" s="301"/>
      <c r="I112" s="334"/>
      <c r="J112" s="334"/>
      <c r="K112" s="492"/>
      <c r="L112" s="16"/>
      <c r="M112" s="355" t="s">
        <v>205</v>
      </c>
      <c r="N112" s="301"/>
      <c r="O112" s="334"/>
      <c r="P112" s="334"/>
      <c r="Q112" s="492"/>
    </row>
    <row r="113" spans="1:17" ht="12.75" customHeight="1" x14ac:dyDescent="0.25">
      <c r="A113" s="355" t="s">
        <v>208</v>
      </c>
      <c r="B113" s="301"/>
      <c r="C113" s="334"/>
      <c r="D113" s="334"/>
      <c r="E113" s="492"/>
      <c r="F113" s="16"/>
      <c r="G113" s="355" t="s">
        <v>208</v>
      </c>
      <c r="H113" s="301"/>
      <c r="I113" s="334"/>
      <c r="J113" s="334"/>
      <c r="K113" s="492"/>
      <c r="L113" s="16"/>
      <c r="M113" s="355" t="s">
        <v>208</v>
      </c>
      <c r="N113" s="301"/>
      <c r="O113" s="334"/>
      <c r="P113" s="334"/>
      <c r="Q113" s="492"/>
    </row>
    <row r="114" spans="1:17" ht="12.75" customHeight="1" thickBot="1" x14ac:dyDescent="0.3">
      <c r="A114" s="161" t="s">
        <v>135</v>
      </c>
      <c r="B114" s="343"/>
      <c r="C114" s="343"/>
      <c r="D114" s="343"/>
      <c r="E114" s="505"/>
      <c r="F114" s="16"/>
      <c r="G114" s="161" t="s">
        <v>135</v>
      </c>
      <c r="H114" s="343"/>
      <c r="I114" s="343"/>
      <c r="J114" s="343"/>
      <c r="K114" s="505"/>
      <c r="L114" s="16"/>
      <c r="M114" s="161" t="s">
        <v>135</v>
      </c>
      <c r="N114" s="343"/>
      <c r="O114" s="343"/>
      <c r="P114" s="343"/>
      <c r="Q114" s="505"/>
    </row>
    <row r="115" spans="1:17" ht="3.75" customHeight="1" thickBot="1" x14ac:dyDescent="0.3">
      <c r="A115" s="16"/>
      <c r="B115" s="16"/>
      <c r="C115" s="16"/>
      <c r="D115" s="16"/>
      <c r="E115" s="16"/>
      <c r="F115" s="16"/>
      <c r="G115" s="16"/>
      <c r="H115" s="16"/>
      <c r="I115" s="16"/>
      <c r="J115" s="16"/>
      <c r="K115" s="16"/>
      <c r="L115" s="16"/>
      <c r="M115" s="16"/>
      <c r="N115" s="16"/>
      <c r="O115" s="16"/>
      <c r="P115" s="16"/>
      <c r="Q115" s="16"/>
    </row>
    <row r="116" spans="1:17" s="1" customFormat="1" ht="12.75" customHeight="1" x14ac:dyDescent="0.25">
      <c r="A116" s="493" t="s">
        <v>15</v>
      </c>
      <c r="B116" s="494"/>
      <c r="C116" s="495"/>
      <c r="D116" s="495"/>
      <c r="E116" s="496"/>
      <c r="F116" s="16"/>
      <c r="G116" s="493" t="s">
        <v>15</v>
      </c>
      <c r="H116" s="494"/>
      <c r="I116" s="495"/>
      <c r="J116" s="495"/>
      <c r="K116" s="496"/>
      <c r="L116" s="16"/>
      <c r="M116" s="493" t="s">
        <v>15</v>
      </c>
      <c r="N116" s="494"/>
      <c r="O116" s="495"/>
      <c r="P116" s="495"/>
      <c r="Q116" s="496"/>
    </row>
    <row r="117" spans="1:17" s="1" customFormat="1" ht="12.75" customHeight="1" x14ac:dyDescent="0.25">
      <c r="A117" s="355" t="s">
        <v>204</v>
      </c>
      <c r="B117" s="301"/>
      <c r="C117" s="334"/>
      <c r="D117" s="334"/>
      <c r="E117" s="492"/>
      <c r="F117" s="16"/>
      <c r="G117" s="355" t="s">
        <v>204</v>
      </c>
      <c r="H117" s="301"/>
      <c r="I117" s="334"/>
      <c r="J117" s="334"/>
      <c r="K117" s="492"/>
      <c r="L117" s="16"/>
      <c r="M117" s="355" t="s">
        <v>204</v>
      </c>
      <c r="N117" s="301"/>
      <c r="O117" s="334"/>
      <c r="P117" s="334"/>
      <c r="Q117" s="492"/>
    </row>
    <row r="118" spans="1:17" s="1" customFormat="1" ht="12.75" customHeight="1" x14ac:dyDescent="0.25">
      <c r="A118" s="355" t="s">
        <v>206</v>
      </c>
      <c r="B118" s="301"/>
      <c r="C118" s="334"/>
      <c r="D118" s="334"/>
      <c r="E118" s="492"/>
      <c r="F118" s="16"/>
      <c r="G118" s="355" t="s">
        <v>206</v>
      </c>
      <c r="H118" s="301"/>
      <c r="I118" s="334"/>
      <c r="J118" s="334"/>
      <c r="K118" s="492"/>
      <c r="L118" s="16"/>
      <c r="M118" s="355" t="s">
        <v>206</v>
      </c>
      <c r="N118" s="301"/>
      <c r="O118" s="334"/>
      <c r="P118" s="334"/>
      <c r="Q118" s="492"/>
    </row>
    <row r="119" spans="1:17" s="1" customFormat="1" ht="12.75" customHeight="1" x14ac:dyDescent="0.25">
      <c r="A119" s="355" t="s">
        <v>207</v>
      </c>
      <c r="B119" s="301"/>
      <c r="C119" s="334"/>
      <c r="D119" s="334"/>
      <c r="E119" s="492"/>
      <c r="F119" s="16"/>
      <c r="G119" s="355" t="s">
        <v>207</v>
      </c>
      <c r="H119" s="301"/>
      <c r="I119" s="334"/>
      <c r="J119" s="334"/>
      <c r="K119" s="492"/>
      <c r="L119" s="16"/>
      <c r="M119" s="355" t="s">
        <v>207</v>
      </c>
      <c r="N119" s="301"/>
      <c r="O119" s="334"/>
      <c r="P119" s="334"/>
      <c r="Q119" s="492"/>
    </row>
    <row r="120" spans="1:17" s="1" customFormat="1" ht="12.75" customHeight="1" x14ac:dyDescent="0.25">
      <c r="A120" s="355" t="s">
        <v>205</v>
      </c>
      <c r="B120" s="301"/>
      <c r="C120" s="334"/>
      <c r="D120" s="334"/>
      <c r="E120" s="492"/>
      <c r="F120" s="16"/>
      <c r="G120" s="355" t="s">
        <v>205</v>
      </c>
      <c r="H120" s="301"/>
      <c r="I120" s="334"/>
      <c r="J120" s="334"/>
      <c r="K120" s="492"/>
      <c r="L120" s="16"/>
      <c r="M120" s="355" t="s">
        <v>205</v>
      </c>
      <c r="N120" s="301"/>
      <c r="O120" s="334"/>
      <c r="P120" s="334"/>
      <c r="Q120" s="492"/>
    </row>
    <row r="121" spans="1:17" s="1" customFormat="1" ht="12.75" customHeight="1" x14ac:dyDescent="0.25">
      <c r="A121" s="355" t="s">
        <v>208</v>
      </c>
      <c r="B121" s="301"/>
      <c r="C121" s="334"/>
      <c r="D121" s="334"/>
      <c r="E121" s="492"/>
      <c r="F121" s="16"/>
      <c r="G121" s="355" t="s">
        <v>208</v>
      </c>
      <c r="H121" s="301"/>
      <c r="I121" s="334"/>
      <c r="J121" s="334"/>
      <c r="K121" s="492"/>
      <c r="L121" s="16"/>
      <c r="M121" s="355" t="s">
        <v>208</v>
      </c>
      <c r="N121" s="301"/>
      <c r="O121" s="334"/>
      <c r="P121" s="334"/>
      <c r="Q121" s="492"/>
    </row>
    <row r="122" spans="1:17" s="1" customFormat="1" ht="12.75" customHeight="1" thickBot="1" x14ac:dyDescent="0.3">
      <c r="A122" s="161" t="s">
        <v>135</v>
      </c>
      <c r="B122" s="343"/>
      <c r="C122" s="343"/>
      <c r="D122" s="343"/>
      <c r="E122" s="505"/>
      <c r="F122" s="16"/>
      <c r="G122" s="161" t="s">
        <v>135</v>
      </c>
      <c r="H122" s="343"/>
      <c r="I122" s="343"/>
      <c r="J122" s="343"/>
      <c r="K122" s="505"/>
      <c r="L122" s="16"/>
      <c r="M122" s="161" t="s">
        <v>135</v>
      </c>
      <c r="N122" s="343"/>
      <c r="O122" s="343"/>
      <c r="P122" s="343"/>
      <c r="Q122" s="505"/>
    </row>
    <row r="123" spans="1:17" ht="12.75" customHeight="1" x14ac:dyDescent="0.25"/>
    <row r="124" spans="1:17" ht="12.75" customHeight="1" x14ac:dyDescent="0.25"/>
    <row r="125" spans="1:17" ht="12.75" customHeight="1" x14ac:dyDescent="0.25"/>
    <row r="126" spans="1:17" ht="12.75" customHeight="1" x14ac:dyDescent="0.25"/>
    <row r="127" spans="1:17" ht="12.75" customHeight="1" x14ac:dyDescent="0.25"/>
    <row r="128" spans="1:17" ht="12.75" customHeight="1" x14ac:dyDescent="0.25"/>
    <row r="129" ht="12.75" customHeight="1" x14ac:dyDescent="0.25"/>
  </sheetData>
  <mergeCells count="555">
    <mergeCell ref="B122:E122"/>
    <mergeCell ref="H122:K122"/>
    <mergeCell ref="N122:Q122"/>
    <mergeCell ref="A66:Q66"/>
    <mergeCell ref="A121:B121"/>
    <mergeCell ref="C121:E121"/>
    <mergeCell ref="G121:H121"/>
    <mergeCell ref="I121:K121"/>
    <mergeCell ref="M121:N121"/>
    <mergeCell ref="O121:Q121"/>
    <mergeCell ref="A120:B120"/>
    <mergeCell ref="C120:E120"/>
    <mergeCell ref="G120:H120"/>
    <mergeCell ref="I120:K120"/>
    <mergeCell ref="M120:N120"/>
    <mergeCell ref="O120:Q120"/>
    <mergeCell ref="A119:B119"/>
    <mergeCell ref="C119:E119"/>
    <mergeCell ref="G119:H119"/>
    <mergeCell ref="I119:K119"/>
    <mergeCell ref="M119:N119"/>
    <mergeCell ref="O119:Q119"/>
    <mergeCell ref="A118:B118"/>
    <mergeCell ref="C118:E118"/>
    <mergeCell ref="G118:H118"/>
    <mergeCell ref="I118:K118"/>
    <mergeCell ref="M118:N118"/>
    <mergeCell ref="O118:Q118"/>
    <mergeCell ref="A117:B117"/>
    <mergeCell ref="C117:E117"/>
    <mergeCell ref="G117:H117"/>
    <mergeCell ref="I117:K117"/>
    <mergeCell ref="M117:N117"/>
    <mergeCell ref="O117:Q117"/>
    <mergeCell ref="B114:E114"/>
    <mergeCell ref="H114:K114"/>
    <mergeCell ref="N114:Q114"/>
    <mergeCell ref="A116:B116"/>
    <mergeCell ref="C116:E116"/>
    <mergeCell ref="G116:H116"/>
    <mergeCell ref="I116:K116"/>
    <mergeCell ref="M116:N116"/>
    <mergeCell ref="O116:Q116"/>
    <mergeCell ref="A113:B113"/>
    <mergeCell ref="C113:E113"/>
    <mergeCell ref="G113:H113"/>
    <mergeCell ref="I113:K113"/>
    <mergeCell ref="M113:N113"/>
    <mergeCell ref="O113:Q113"/>
    <mergeCell ref="A112:B112"/>
    <mergeCell ref="C112:E112"/>
    <mergeCell ref="G112:H112"/>
    <mergeCell ref="I112:K112"/>
    <mergeCell ref="M112:N112"/>
    <mergeCell ref="O112:Q112"/>
    <mergeCell ref="A111:B111"/>
    <mergeCell ref="C111:E111"/>
    <mergeCell ref="G111:H111"/>
    <mergeCell ref="I111:K111"/>
    <mergeCell ref="M111:N111"/>
    <mergeCell ref="O111:Q111"/>
    <mergeCell ref="A110:B110"/>
    <mergeCell ref="C110:E110"/>
    <mergeCell ref="G110:H110"/>
    <mergeCell ref="I110:K110"/>
    <mergeCell ref="M110:N110"/>
    <mergeCell ref="O110:Q110"/>
    <mergeCell ref="A109:B109"/>
    <mergeCell ref="C109:E109"/>
    <mergeCell ref="G109:H109"/>
    <mergeCell ref="I109:K109"/>
    <mergeCell ref="M109:N109"/>
    <mergeCell ref="O109:Q109"/>
    <mergeCell ref="B106:E106"/>
    <mergeCell ref="H106:K106"/>
    <mergeCell ref="N106:Q106"/>
    <mergeCell ref="A108:B108"/>
    <mergeCell ref="C108:E108"/>
    <mergeCell ref="G108:H108"/>
    <mergeCell ref="I108:K108"/>
    <mergeCell ref="M108:N108"/>
    <mergeCell ref="O108:Q108"/>
    <mergeCell ref="A105:B105"/>
    <mergeCell ref="C105:E105"/>
    <mergeCell ref="G105:H105"/>
    <mergeCell ref="I105:K105"/>
    <mergeCell ref="M105:N105"/>
    <mergeCell ref="O105:Q105"/>
    <mergeCell ref="O103:Q103"/>
    <mergeCell ref="A102:B102"/>
    <mergeCell ref="C102:E102"/>
    <mergeCell ref="G102:H102"/>
    <mergeCell ref="I102:K102"/>
    <mergeCell ref="M102:N102"/>
    <mergeCell ref="O102:Q102"/>
    <mergeCell ref="A104:B104"/>
    <mergeCell ref="C104:E104"/>
    <mergeCell ref="G104:H104"/>
    <mergeCell ref="I104:K104"/>
    <mergeCell ref="M104:N104"/>
    <mergeCell ref="O104:Q104"/>
    <mergeCell ref="A103:B103"/>
    <mergeCell ref="C103:E103"/>
    <mergeCell ref="G103:H103"/>
    <mergeCell ref="I103:K103"/>
    <mergeCell ref="M103:N103"/>
    <mergeCell ref="A101:B101"/>
    <mergeCell ref="C101:E101"/>
    <mergeCell ref="G101:H101"/>
    <mergeCell ref="I101:K101"/>
    <mergeCell ref="M101:N101"/>
    <mergeCell ref="O101:Q101"/>
    <mergeCell ref="B98:E98"/>
    <mergeCell ref="H98:K98"/>
    <mergeCell ref="N98:Q98"/>
    <mergeCell ref="A100:B100"/>
    <mergeCell ref="C100:E100"/>
    <mergeCell ref="G100:H100"/>
    <mergeCell ref="I100:K100"/>
    <mergeCell ref="M100:N100"/>
    <mergeCell ref="O100:Q100"/>
    <mergeCell ref="A97:B97"/>
    <mergeCell ref="C97:E97"/>
    <mergeCell ref="G97:H97"/>
    <mergeCell ref="I97:K97"/>
    <mergeCell ref="M97:N97"/>
    <mergeCell ref="O97:Q97"/>
    <mergeCell ref="A96:B96"/>
    <mergeCell ref="C96:E96"/>
    <mergeCell ref="G96:H96"/>
    <mergeCell ref="I96:K96"/>
    <mergeCell ref="M96:N96"/>
    <mergeCell ref="O96:Q96"/>
    <mergeCell ref="A95:B95"/>
    <mergeCell ref="C95:E95"/>
    <mergeCell ref="G95:H95"/>
    <mergeCell ref="I95:K95"/>
    <mergeCell ref="M95:N95"/>
    <mergeCell ref="O95:Q95"/>
    <mergeCell ref="A94:B94"/>
    <mergeCell ref="C94:E94"/>
    <mergeCell ref="G94:H94"/>
    <mergeCell ref="I94:K94"/>
    <mergeCell ref="M94:N94"/>
    <mergeCell ref="O94:Q94"/>
    <mergeCell ref="A93:B93"/>
    <mergeCell ref="C93:E93"/>
    <mergeCell ref="G93:H93"/>
    <mergeCell ref="I93:K93"/>
    <mergeCell ref="M93:N93"/>
    <mergeCell ref="O93:Q93"/>
    <mergeCell ref="B90:E90"/>
    <mergeCell ref="H90:K90"/>
    <mergeCell ref="N90:Q90"/>
    <mergeCell ref="A92:B92"/>
    <mergeCell ref="C92:E92"/>
    <mergeCell ref="G92:H92"/>
    <mergeCell ref="I92:K92"/>
    <mergeCell ref="M92:N92"/>
    <mergeCell ref="O92:Q92"/>
    <mergeCell ref="A89:B89"/>
    <mergeCell ref="C89:E89"/>
    <mergeCell ref="G89:H89"/>
    <mergeCell ref="I89:K89"/>
    <mergeCell ref="M89:N89"/>
    <mergeCell ref="O89:Q89"/>
    <mergeCell ref="A88:B88"/>
    <mergeCell ref="C88:E88"/>
    <mergeCell ref="G88:H88"/>
    <mergeCell ref="I88:K88"/>
    <mergeCell ref="M88:N88"/>
    <mergeCell ref="O88:Q88"/>
    <mergeCell ref="A87:B87"/>
    <mergeCell ref="C87:E87"/>
    <mergeCell ref="G87:H87"/>
    <mergeCell ref="I87:K87"/>
    <mergeCell ref="M87:N87"/>
    <mergeCell ref="O87:Q87"/>
    <mergeCell ref="A86:B86"/>
    <mergeCell ref="C86:E86"/>
    <mergeCell ref="G86:H86"/>
    <mergeCell ref="I86:K86"/>
    <mergeCell ref="M86:N86"/>
    <mergeCell ref="O86:Q86"/>
    <mergeCell ref="A85:B85"/>
    <mergeCell ref="C85:E85"/>
    <mergeCell ref="G85:H85"/>
    <mergeCell ref="I85:K85"/>
    <mergeCell ref="M85:N85"/>
    <mergeCell ref="O85:Q85"/>
    <mergeCell ref="B82:E82"/>
    <mergeCell ref="H82:K82"/>
    <mergeCell ref="N82:Q82"/>
    <mergeCell ref="A84:B84"/>
    <mergeCell ref="C84:E84"/>
    <mergeCell ref="G84:H84"/>
    <mergeCell ref="I84:K84"/>
    <mergeCell ref="M84:N84"/>
    <mergeCell ref="O84:Q84"/>
    <mergeCell ref="A81:B81"/>
    <mergeCell ref="C81:E81"/>
    <mergeCell ref="G81:H81"/>
    <mergeCell ref="I81:K81"/>
    <mergeCell ref="M81:N81"/>
    <mergeCell ref="O81:Q81"/>
    <mergeCell ref="A80:B80"/>
    <mergeCell ref="C80:E80"/>
    <mergeCell ref="G80:H80"/>
    <mergeCell ref="I80:K80"/>
    <mergeCell ref="M80:N80"/>
    <mergeCell ref="O80:Q80"/>
    <mergeCell ref="A79:B79"/>
    <mergeCell ref="C79:E79"/>
    <mergeCell ref="G79:H79"/>
    <mergeCell ref="I79:K79"/>
    <mergeCell ref="M79:N79"/>
    <mergeCell ref="O79:Q79"/>
    <mergeCell ref="A78:B78"/>
    <mergeCell ref="C78:E78"/>
    <mergeCell ref="G78:H78"/>
    <mergeCell ref="I78:K78"/>
    <mergeCell ref="M78:N78"/>
    <mergeCell ref="O78:Q78"/>
    <mergeCell ref="A77:B77"/>
    <mergeCell ref="C77:E77"/>
    <mergeCell ref="G77:H77"/>
    <mergeCell ref="I77:K77"/>
    <mergeCell ref="M77:N77"/>
    <mergeCell ref="O77:Q77"/>
    <mergeCell ref="B74:E74"/>
    <mergeCell ref="H74:K74"/>
    <mergeCell ref="N74:Q74"/>
    <mergeCell ref="A76:B76"/>
    <mergeCell ref="C76:E76"/>
    <mergeCell ref="G76:H76"/>
    <mergeCell ref="I76:K76"/>
    <mergeCell ref="M76:N76"/>
    <mergeCell ref="O76:Q76"/>
    <mergeCell ref="A73:B73"/>
    <mergeCell ref="C73:E73"/>
    <mergeCell ref="G73:H73"/>
    <mergeCell ref="I73:K73"/>
    <mergeCell ref="M73:N73"/>
    <mergeCell ref="O73:Q73"/>
    <mergeCell ref="A72:B72"/>
    <mergeCell ref="C72:E72"/>
    <mergeCell ref="G72:H72"/>
    <mergeCell ref="I72:K72"/>
    <mergeCell ref="M72:N72"/>
    <mergeCell ref="O72:Q72"/>
    <mergeCell ref="A71:B71"/>
    <mergeCell ref="C71:E71"/>
    <mergeCell ref="G71:H71"/>
    <mergeCell ref="I71:K71"/>
    <mergeCell ref="M71:N71"/>
    <mergeCell ref="O71:Q71"/>
    <mergeCell ref="A70:B70"/>
    <mergeCell ref="C70:E70"/>
    <mergeCell ref="G70:H70"/>
    <mergeCell ref="I70:K70"/>
    <mergeCell ref="M70:N70"/>
    <mergeCell ref="O70:Q70"/>
    <mergeCell ref="A69:B69"/>
    <mergeCell ref="C69:E69"/>
    <mergeCell ref="G69:H69"/>
    <mergeCell ref="I69:K69"/>
    <mergeCell ref="M69:N69"/>
    <mergeCell ref="O69:Q69"/>
    <mergeCell ref="B62:E62"/>
    <mergeCell ref="H62:K62"/>
    <mergeCell ref="N62:Q62"/>
    <mergeCell ref="A68:B68"/>
    <mergeCell ref="C68:E68"/>
    <mergeCell ref="G68:H68"/>
    <mergeCell ref="I68:K68"/>
    <mergeCell ref="M68:N68"/>
    <mergeCell ref="O68:Q68"/>
    <mergeCell ref="A64:Q64"/>
    <mergeCell ref="A61:B61"/>
    <mergeCell ref="C61:E61"/>
    <mergeCell ref="G61:H61"/>
    <mergeCell ref="I61:K61"/>
    <mergeCell ref="M61:N61"/>
    <mergeCell ref="O61:Q61"/>
    <mergeCell ref="A60:B60"/>
    <mergeCell ref="C60:E60"/>
    <mergeCell ref="G60:H60"/>
    <mergeCell ref="I60:K60"/>
    <mergeCell ref="M60:N60"/>
    <mergeCell ref="O60:Q60"/>
    <mergeCell ref="A59:B59"/>
    <mergeCell ref="C59:E59"/>
    <mergeCell ref="G59:H59"/>
    <mergeCell ref="I59:K59"/>
    <mergeCell ref="M59:N59"/>
    <mergeCell ref="O59:Q59"/>
    <mergeCell ref="A58:B58"/>
    <mergeCell ref="C58:E58"/>
    <mergeCell ref="G58:H58"/>
    <mergeCell ref="I58:K58"/>
    <mergeCell ref="M58:N58"/>
    <mergeCell ref="O58:Q58"/>
    <mergeCell ref="A57:B57"/>
    <mergeCell ref="C57:E57"/>
    <mergeCell ref="G57:H57"/>
    <mergeCell ref="I57:K57"/>
    <mergeCell ref="M57:N57"/>
    <mergeCell ref="O57:Q57"/>
    <mergeCell ref="N54:Q54"/>
    <mergeCell ref="K4:L4"/>
    <mergeCell ref="A56:B56"/>
    <mergeCell ref="C56:E56"/>
    <mergeCell ref="G56:H56"/>
    <mergeCell ref="I56:K56"/>
    <mergeCell ref="M56:N56"/>
    <mergeCell ref="O56:Q56"/>
    <mergeCell ref="M51:N51"/>
    <mergeCell ref="O51:Q51"/>
    <mergeCell ref="M52:N52"/>
    <mergeCell ref="O52:Q52"/>
    <mergeCell ref="M53:N53"/>
    <mergeCell ref="O53:Q53"/>
    <mergeCell ref="N46:Q46"/>
    <mergeCell ref="M48:N48"/>
    <mergeCell ref="O48:Q48"/>
    <mergeCell ref="M49:N49"/>
    <mergeCell ref="O49:Q49"/>
    <mergeCell ref="M50:N50"/>
    <mergeCell ref="O50:Q50"/>
    <mergeCell ref="M43:N43"/>
    <mergeCell ref="O43:Q43"/>
    <mergeCell ref="M44:N44"/>
    <mergeCell ref="O44:Q44"/>
    <mergeCell ref="M45:N45"/>
    <mergeCell ref="O45:Q45"/>
    <mergeCell ref="N38:Q38"/>
    <mergeCell ref="M40:N40"/>
    <mergeCell ref="O40:Q40"/>
    <mergeCell ref="M41:N41"/>
    <mergeCell ref="O41:Q41"/>
    <mergeCell ref="M42:N42"/>
    <mergeCell ref="O42:Q42"/>
    <mergeCell ref="M35:N35"/>
    <mergeCell ref="O35:Q35"/>
    <mergeCell ref="M36:N36"/>
    <mergeCell ref="O36:Q36"/>
    <mergeCell ref="M37:N37"/>
    <mergeCell ref="O37:Q37"/>
    <mergeCell ref="N30:Q30"/>
    <mergeCell ref="M32:N32"/>
    <mergeCell ref="O32:Q32"/>
    <mergeCell ref="M33:N33"/>
    <mergeCell ref="O33:Q33"/>
    <mergeCell ref="M34:N34"/>
    <mergeCell ref="O34:Q34"/>
    <mergeCell ref="M27:N27"/>
    <mergeCell ref="O27:Q27"/>
    <mergeCell ref="M28:N28"/>
    <mergeCell ref="O28:Q28"/>
    <mergeCell ref="M29:N29"/>
    <mergeCell ref="O29:Q29"/>
    <mergeCell ref="M24:N24"/>
    <mergeCell ref="O24:Q24"/>
    <mergeCell ref="M25:N25"/>
    <mergeCell ref="O25:Q25"/>
    <mergeCell ref="M26:N26"/>
    <mergeCell ref="O26:Q26"/>
    <mergeCell ref="M19:N19"/>
    <mergeCell ref="O19:Q19"/>
    <mergeCell ref="M20:N20"/>
    <mergeCell ref="O20:Q20"/>
    <mergeCell ref="M21:N21"/>
    <mergeCell ref="O21:Q21"/>
    <mergeCell ref="N22:Q22"/>
    <mergeCell ref="G41:H41"/>
    <mergeCell ref="I41:K41"/>
    <mergeCell ref="G42:H42"/>
    <mergeCell ref="I42:K42"/>
    <mergeCell ref="G43:H43"/>
    <mergeCell ref="I43:K43"/>
    <mergeCell ref="G36:H36"/>
    <mergeCell ref="I36:K36"/>
    <mergeCell ref="G37:H37"/>
    <mergeCell ref="I37:K37"/>
    <mergeCell ref="H38:K38"/>
    <mergeCell ref="G40:H40"/>
    <mergeCell ref="I40:K40"/>
    <mergeCell ref="H54:K54"/>
    <mergeCell ref="G49:H49"/>
    <mergeCell ref="I49:K49"/>
    <mergeCell ref="G50:H50"/>
    <mergeCell ref="I50:K50"/>
    <mergeCell ref="G51:H51"/>
    <mergeCell ref="I51:K51"/>
    <mergeCell ref="G44:H44"/>
    <mergeCell ref="I44:K44"/>
    <mergeCell ref="G45:H45"/>
    <mergeCell ref="I45:K45"/>
    <mergeCell ref="H46:K46"/>
    <mergeCell ref="G48:H48"/>
    <mergeCell ref="I48:K48"/>
    <mergeCell ref="G52:H52"/>
    <mergeCell ref="I52:K52"/>
    <mergeCell ref="G53:H53"/>
    <mergeCell ref="I53:K53"/>
    <mergeCell ref="G34:H34"/>
    <mergeCell ref="I34:K34"/>
    <mergeCell ref="G35:H35"/>
    <mergeCell ref="I35:K35"/>
    <mergeCell ref="G28:H28"/>
    <mergeCell ref="I28:K28"/>
    <mergeCell ref="G29:H29"/>
    <mergeCell ref="I29:K29"/>
    <mergeCell ref="H30:K30"/>
    <mergeCell ref="G32:H32"/>
    <mergeCell ref="I32:K32"/>
    <mergeCell ref="G33:H33"/>
    <mergeCell ref="I33:K33"/>
    <mergeCell ref="G25:H25"/>
    <mergeCell ref="I25:K25"/>
    <mergeCell ref="G26:H26"/>
    <mergeCell ref="I26:K26"/>
    <mergeCell ref="G27:H27"/>
    <mergeCell ref="I27:K27"/>
    <mergeCell ref="I20:K20"/>
    <mergeCell ref="G21:H21"/>
    <mergeCell ref="I21:K21"/>
    <mergeCell ref="H22:K22"/>
    <mergeCell ref="G24:H24"/>
    <mergeCell ref="I24:K24"/>
    <mergeCell ref="B54:E54"/>
    <mergeCell ref="G16:H16"/>
    <mergeCell ref="I16:K16"/>
    <mergeCell ref="G17:H17"/>
    <mergeCell ref="I17:K17"/>
    <mergeCell ref="G18:H18"/>
    <mergeCell ref="I18:K18"/>
    <mergeCell ref="G19:H19"/>
    <mergeCell ref="I19:K19"/>
    <mergeCell ref="G20:H20"/>
    <mergeCell ref="A51:B51"/>
    <mergeCell ref="C51:E51"/>
    <mergeCell ref="A52:B52"/>
    <mergeCell ref="C52:E52"/>
    <mergeCell ref="A53:B53"/>
    <mergeCell ref="C53:E53"/>
    <mergeCell ref="B46:E46"/>
    <mergeCell ref="A48:B48"/>
    <mergeCell ref="C48:E48"/>
    <mergeCell ref="A49:B49"/>
    <mergeCell ref="C49:E49"/>
    <mergeCell ref="A50:B50"/>
    <mergeCell ref="C50:E50"/>
    <mergeCell ref="A43:B43"/>
    <mergeCell ref="C43:E43"/>
    <mergeCell ref="A44:B44"/>
    <mergeCell ref="C44:E44"/>
    <mergeCell ref="A45:B45"/>
    <mergeCell ref="C45:E45"/>
    <mergeCell ref="B38:E38"/>
    <mergeCell ref="A40:B40"/>
    <mergeCell ref="C40:E40"/>
    <mergeCell ref="A41:B41"/>
    <mergeCell ref="C41:E41"/>
    <mergeCell ref="A42:B42"/>
    <mergeCell ref="C42:E42"/>
    <mergeCell ref="A35:B35"/>
    <mergeCell ref="C35:E35"/>
    <mergeCell ref="A36:B36"/>
    <mergeCell ref="C36:E36"/>
    <mergeCell ref="A37:B37"/>
    <mergeCell ref="C37:E37"/>
    <mergeCell ref="B30:E30"/>
    <mergeCell ref="A32:B32"/>
    <mergeCell ref="C32:E32"/>
    <mergeCell ref="A33:B33"/>
    <mergeCell ref="C33:E33"/>
    <mergeCell ref="A34:B34"/>
    <mergeCell ref="C34:E34"/>
    <mergeCell ref="A27:B27"/>
    <mergeCell ref="C27:E27"/>
    <mergeCell ref="A28:B28"/>
    <mergeCell ref="C28:E28"/>
    <mergeCell ref="A29:B29"/>
    <mergeCell ref="C29:E29"/>
    <mergeCell ref="B22:E22"/>
    <mergeCell ref="A24:B24"/>
    <mergeCell ref="C24:E24"/>
    <mergeCell ref="A25:B25"/>
    <mergeCell ref="C25:E25"/>
    <mergeCell ref="A26:B26"/>
    <mergeCell ref="C26:E26"/>
    <mergeCell ref="A19:B19"/>
    <mergeCell ref="C19:E19"/>
    <mergeCell ref="A20:B20"/>
    <mergeCell ref="C20:E20"/>
    <mergeCell ref="A21:B21"/>
    <mergeCell ref="C21:E21"/>
    <mergeCell ref="N14:Q14"/>
    <mergeCell ref="A16:B16"/>
    <mergeCell ref="C16:E16"/>
    <mergeCell ref="A17:B17"/>
    <mergeCell ref="C17:E17"/>
    <mergeCell ref="A18:B18"/>
    <mergeCell ref="C18:E18"/>
    <mergeCell ref="O18:Q18"/>
    <mergeCell ref="H14:K14"/>
    <mergeCell ref="M16:N16"/>
    <mergeCell ref="O16:Q16"/>
    <mergeCell ref="M17:N17"/>
    <mergeCell ref="O17:Q17"/>
    <mergeCell ref="M18:N18"/>
    <mergeCell ref="B14:E14"/>
    <mergeCell ref="A1:Q1"/>
    <mergeCell ref="A10:B10"/>
    <mergeCell ref="A11:B11"/>
    <mergeCell ref="A12:B12"/>
    <mergeCell ref="A13:B13"/>
    <mergeCell ref="A3:H3"/>
    <mergeCell ref="J3:Q3"/>
    <mergeCell ref="E4:G4"/>
    <mergeCell ref="O4:P4"/>
    <mergeCell ref="A6:Q6"/>
    <mergeCell ref="M8:N8"/>
    <mergeCell ref="O8:Q8"/>
    <mergeCell ref="M9:N9"/>
    <mergeCell ref="O9:Q9"/>
    <mergeCell ref="M10:N10"/>
    <mergeCell ref="O10:Q10"/>
    <mergeCell ref="C13:E13"/>
    <mergeCell ref="G8:H8"/>
    <mergeCell ref="I8:K8"/>
    <mergeCell ref="G9:H9"/>
    <mergeCell ref="I9:K9"/>
    <mergeCell ref="G10:H10"/>
    <mergeCell ref="I10:K10"/>
    <mergeCell ref="G11:H11"/>
    <mergeCell ref="M11:N11"/>
    <mergeCell ref="O11:Q11"/>
    <mergeCell ref="M12:N12"/>
    <mergeCell ref="O12:Q12"/>
    <mergeCell ref="M13:N13"/>
    <mergeCell ref="O13:Q13"/>
    <mergeCell ref="C12:E12"/>
    <mergeCell ref="G12:H12"/>
    <mergeCell ref="A8:B8"/>
    <mergeCell ref="A9:B9"/>
    <mergeCell ref="I12:K12"/>
    <mergeCell ref="G13:H13"/>
    <mergeCell ref="I13:K13"/>
    <mergeCell ref="I11:K11"/>
    <mergeCell ref="C8:E8"/>
    <mergeCell ref="C9:E9"/>
    <mergeCell ref="C10:E10"/>
    <mergeCell ref="C11:E11"/>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zoomScaleNormal="100" workbookViewId="0">
      <selection activeCell="A4" sqref="A4"/>
    </sheetView>
  </sheetViews>
  <sheetFormatPr defaultRowHeight="15" x14ac:dyDescent="0.25"/>
  <cols>
    <col min="1" max="2" width="10.7109375" customWidth="1"/>
    <col min="3" max="3" width="5.7109375" customWidth="1"/>
  </cols>
  <sheetData>
    <row r="1" spans="1:3" s="1" customFormat="1" ht="15.75" thickBot="1" x14ac:dyDescent="0.3">
      <c r="A1" s="348" t="s">
        <v>159</v>
      </c>
      <c r="B1" s="504"/>
      <c r="C1" s="349"/>
    </row>
    <row r="2" spans="1:3" x14ac:dyDescent="0.25">
      <c r="A2" s="81" t="s">
        <v>157</v>
      </c>
      <c r="B2" s="82" t="s">
        <v>158</v>
      </c>
      <c r="C2" s="83" t="s">
        <v>14</v>
      </c>
    </row>
    <row r="3" spans="1:3" x14ac:dyDescent="0.25">
      <c r="A3" s="79">
        <v>0</v>
      </c>
      <c r="B3" s="35"/>
      <c r="C3" s="58">
        <v>1</v>
      </c>
    </row>
    <row r="4" spans="1:3" x14ac:dyDescent="0.25">
      <c r="A4" s="85"/>
      <c r="B4" s="86"/>
      <c r="C4" s="87">
        <v>2</v>
      </c>
    </row>
    <row r="5" spans="1:3" x14ac:dyDescent="0.25">
      <c r="A5" s="79"/>
      <c r="B5" s="35"/>
      <c r="C5" s="58">
        <v>3</v>
      </c>
    </row>
    <row r="6" spans="1:3" x14ac:dyDescent="0.25">
      <c r="A6" s="85"/>
      <c r="B6" s="86"/>
      <c r="C6" s="87">
        <v>4</v>
      </c>
    </row>
    <row r="7" spans="1:3" x14ac:dyDescent="0.25">
      <c r="A7" s="79"/>
      <c r="B7" s="35"/>
      <c r="C7" s="58">
        <v>5</v>
      </c>
    </row>
    <row r="8" spans="1:3" x14ac:dyDescent="0.25">
      <c r="A8" s="85"/>
      <c r="B8" s="86"/>
      <c r="C8" s="87">
        <v>6</v>
      </c>
    </row>
    <row r="9" spans="1:3" x14ac:dyDescent="0.25">
      <c r="A9" s="79"/>
      <c r="B9" s="35"/>
      <c r="C9" s="58">
        <v>7</v>
      </c>
    </row>
    <row r="10" spans="1:3" x14ac:dyDescent="0.25">
      <c r="A10" s="85"/>
      <c r="B10" s="86"/>
      <c r="C10" s="87">
        <v>8</v>
      </c>
    </row>
    <row r="11" spans="1:3" x14ac:dyDescent="0.25">
      <c r="A11" s="79"/>
      <c r="B11" s="35"/>
      <c r="C11" s="58">
        <v>9</v>
      </c>
    </row>
    <row r="12" spans="1:3" x14ac:dyDescent="0.25">
      <c r="A12" s="85"/>
      <c r="B12" s="86"/>
      <c r="C12" s="87">
        <v>10</v>
      </c>
    </row>
    <row r="13" spans="1:3" x14ac:dyDescent="0.25">
      <c r="A13" s="79"/>
      <c r="B13" s="35"/>
      <c r="C13" s="58">
        <v>11</v>
      </c>
    </row>
    <row r="14" spans="1:3" x14ac:dyDescent="0.25">
      <c r="A14" s="85"/>
      <c r="B14" s="86"/>
      <c r="C14" s="87">
        <v>12</v>
      </c>
    </row>
    <row r="15" spans="1:3" x14ac:dyDescent="0.25">
      <c r="A15" s="79"/>
      <c r="B15" s="35"/>
      <c r="C15" s="58">
        <v>13</v>
      </c>
    </row>
    <row r="16" spans="1:3" x14ac:dyDescent="0.25">
      <c r="A16" s="85"/>
      <c r="B16" s="86"/>
      <c r="C16" s="87">
        <v>14</v>
      </c>
    </row>
    <row r="17" spans="1:9" ht="15.75" thickBot="1" x14ac:dyDescent="0.3">
      <c r="A17" s="80"/>
      <c r="B17" s="59"/>
      <c r="C17" s="60">
        <v>15</v>
      </c>
    </row>
    <row r="19" spans="1:9" x14ac:dyDescent="0.25">
      <c r="A19" s="451" t="s">
        <v>165</v>
      </c>
      <c r="B19" s="451"/>
      <c r="C19" s="2">
        <f>VLOOKUP(char_xp, A3:C17, 3, TRUE)</f>
        <v>1</v>
      </c>
    </row>
    <row r="20" spans="1:9" ht="15.75" thickBot="1" x14ac:dyDescent="0.3"/>
    <row r="21" spans="1:9" x14ac:dyDescent="0.25">
      <c r="A21" s="508" t="s">
        <v>166</v>
      </c>
      <c r="B21" s="509"/>
      <c r="C21" s="509"/>
      <c r="D21" s="509"/>
      <c r="E21" s="509"/>
      <c r="F21" s="509"/>
      <c r="G21" s="509"/>
      <c r="H21" s="509"/>
      <c r="I21" s="510"/>
    </row>
    <row r="22" spans="1:9" x14ac:dyDescent="0.25">
      <c r="A22" s="511"/>
      <c r="B22" s="512"/>
      <c r="C22" s="512"/>
      <c r="D22" s="512"/>
      <c r="E22" s="512"/>
      <c r="F22" s="512"/>
      <c r="G22" s="512"/>
      <c r="H22" s="512"/>
      <c r="I22" s="513"/>
    </row>
    <row r="23" spans="1:9" ht="15" customHeight="1" x14ac:dyDescent="0.25">
      <c r="A23" s="517" t="s">
        <v>168</v>
      </c>
      <c r="B23" s="518"/>
      <c r="C23" s="518"/>
      <c r="D23" s="518"/>
      <c r="E23" s="518"/>
      <c r="F23" s="518"/>
      <c r="G23" s="518"/>
      <c r="H23" s="518"/>
      <c r="I23" s="519"/>
    </row>
    <row r="24" spans="1:9" s="1" customFormat="1" x14ac:dyDescent="0.25">
      <c r="A24" s="517"/>
      <c r="B24" s="518"/>
      <c r="C24" s="518"/>
      <c r="D24" s="518"/>
      <c r="E24" s="518"/>
      <c r="F24" s="518"/>
      <c r="G24" s="518"/>
      <c r="H24" s="518"/>
      <c r="I24" s="519"/>
    </row>
    <row r="25" spans="1:9" s="1" customFormat="1" x14ac:dyDescent="0.25">
      <c r="A25" s="517"/>
      <c r="B25" s="518"/>
      <c r="C25" s="518"/>
      <c r="D25" s="518"/>
      <c r="E25" s="518"/>
      <c r="F25" s="518"/>
      <c r="G25" s="518"/>
      <c r="H25" s="518"/>
      <c r="I25" s="519"/>
    </row>
    <row r="26" spans="1:9" s="1" customFormat="1" x14ac:dyDescent="0.25">
      <c r="A26" s="517"/>
      <c r="B26" s="518"/>
      <c r="C26" s="518"/>
      <c r="D26" s="518"/>
      <c r="E26" s="518"/>
      <c r="F26" s="518"/>
      <c r="G26" s="518"/>
      <c r="H26" s="518"/>
      <c r="I26" s="519"/>
    </row>
    <row r="27" spans="1:9" s="1" customFormat="1" x14ac:dyDescent="0.25">
      <c r="A27" s="517"/>
      <c r="B27" s="518"/>
      <c r="C27" s="518"/>
      <c r="D27" s="518"/>
      <c r="E27" s="518"/>
      <c r="F27" s="518"/>
      <c r="G27" s="518"/>
      <c r="H27" s="518"/>
      <c r="I27" s="519"/>
    </row>
    <row r="28" spans="1:9" s="1" customFormat="1" x14ac:dyDescent="0.25">
      <c r="A28" s="517"/>
      <c r="B28" s="518"/>
      <c r="C28" s="518"/>
      <c r="D28" s="518"/>
      <c r="E28" s="518"/>
      <c r="F28" s="518"/>
      <c r="G28" s="518"/>
      <c r="H28" s="518"/>
      <c r="I28" s="519"/>
    </row>
    <row r="29" spans="1:9" s="1" customFormat="1" x14ac:dyDescent="0.25">
      <c r="A29" s="517"/>
      <c r="B29" s="518"/>
      <c r="C29" s="518"/>
      <c r="D29" s="518"/>
      <c r="E29" s="518"/>
      <c r="F29" s="518"/>
      <c r="G29" s="518"/>
      <c r="H29" s="518"/>
      <c r="I29" s="519"/>
    </row>
    <row r="30" spans="1:9" s="1" customFormat="1" x14ac:dyDescent="0.25">
      <c r="A30" s="517"/>
      <c r="B30" s="518"/>
      <c r="C30" s="518"/>
      <c r="D30" s="518"/>
      <c r="E30" s="518"/>
      <c r="F30" s="518"/>
      <c r="G30" s="518"/>
      <c r="H30" s="518"/>
      <c r="I30" s="519"/>
    </row>
    <row r="31" spans="1:9" ht="15.75" thickBot="1" x14ac:dyDescent="0.3">
      <c r="A31" s="514" t="s">
        <v>167</v>
      </c>
      <c r="B31" s="515"/>
      <c r="C31" s="515"/>
      <c r="D31" s="515"/>
      <c r="E31" s="515"/>
      <c r="F31" s="515"/>
      <c r="G31" s="515"/>
      <c r="H31" s="515"/>
      <c r="I31" s="516"/>
    </row>
  </sheetData>
  <mergeCells count="5">
    <mergeCell ref="A1:C1"/>
    <mergeCell ref="A19:B19"/>
    <mergeCell ref="A21:I22"/>
    <mergeCell ref="A31:I31"/>
    <mergeCell ref="A23:I30"/>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R39"/>
  <sheetViews>
    <sheetView zoomScaleNormal="100" workbookViewId="0">
      <selection activeCell="A2" sqref="A2:I9"/>
    </sheetView>
  </sheetViews>
  <sheetFormatPr defaultRowHeight="15" x14ac:dyDescent="0.25"/>
  <sheetData>
    <row r="1" spans="1:18" ht="15.75" thickBot="1" x14ac:dyDescent="0.3">
      <c r="A1" s="212" t="s">
        <v>135</v>
      </c>
      <c r="B1" s="213"/>
      <c r="C1" s="213"/>
      <c r="D1" s="213"/>
      <c r="E1" s="213"/>
      <c r="F1" s="213"/>
      <c r="G1" s="213"/>
      <c r="H1" s="213"/>
      <c r="I1" s="214"/>
    </row>
    <row r="2" spans="1:18" s="1" customFormat="1" ht="15" customHeight="1" x14ac:dyDescent="0.25">
      <c r="A2" s="523" t="s">
        <v>211</v>
      </c>
      <c r="B2" s="524"/>
      <c r="C2" s="524"/>
      <c r="D2" s="524"/>
      <c r="E2" s="524"/>
      <c r="F2" s="524"/>
      <c r="G2" s="524"/>
      <c r="H2" s="524"/>
      <c r="I2" s="525"/>
      <c r="J2" s="84"/>
      <c r="K2" s="84"/>
      <c r="L2" s="84"/>
      <c r="M2" s="84"/>
      <c r="N2" s="84"/>
      <c r="O2" s="84"/>
      <c r="P2" s="84"/>
      <c r="Q2" s="84"/>
      <c r="R2" s="84"/>
    </row>
    <row r="3" spans="1:18" s="1" customFormat="1" x14ac:dyDescent="0.25">
      <c r="A3" s="517"/>
      <c r="B3" s="518"/>
      <c r="C3" s="518"/>
      <c r="D3" s="518"/>
      <c r="E3" s="518"/>
      <c r="F3" s="518"/>
      <c r="G3" s="518"/>
      <c r="H3" s="518"/>
      <c r="I3" s="519"/>
      <c r="J3" s="78"/>
      <c r="K3" s="78"/>
      <c r="L3" s="78"/>
      <c r="M3" s="78"/>
      <c r="N3" s="78"/>
      <c r="O3" s="78"/>
      <c r="P3" s="78"/>
      <c r="Q3" s="78"/>
      <c r="R3" s="78"/>
    </row>
    <row r="4" spans="1:18" s="1" customFormat="1" x14ac:dyDescent="0.25">
      <c r="A4" s="517"/>
      <c r="B4" s="518"/>
      <c r="C4" s="518"/>
      <c r="D4" s="518"/>
      <c r="E4" s="518"/>
      <c r="F4" s="518"/>
      <c r="G4" s="518"/>
      <c r="H4" s="518"/>
      <c r="I4" s="519"/>
      <c r="J4" s="78"/>
      <c r="K4" s="78"/>
      <c r="L4" s="78"/>
      <c r="M4" s="78"/>
      <c r="N4" s="78"/>
      <c r="O4" s="78"/>
      <c r="P4" s="78"/>
      <c r="Q4" s="78"/>
      <c r="R4" s="78"/>
    </row>
    <row r="5" spans="1:18" s="1" customFormat="1" x14ac:dyDescent="0.25">
      <c r="A5" s="517"/>
      <c r="B5" s="518"/>
      <c r="C5" s="518"/>
      <c r="D5" s="518"/>
      <c r="E5" s="518"/>
      <c r="F5" s="518"/>
      <c r="G5" s="518"/>
      <c r="H5" s="518"/>
      <c r="I5" s="519"/>
      <c r="J5" s="78"/>
      <c r="K5" s="78"/>
      <c r="L5" s="78"/>
      <c r="M5" s="78"/>
      <c r="N5" s="78"/>
      <c r="O5" s="78"/>
      <c r="P5" s="78"/>
      <c r="Q5" s="78"/>
      <c r="R5" s="78"/>
    </row>
    <row r="6" spans="1:18" s="1" customFormat="1" x14ac:dyDescent="0.25">
      <c r="A6" s="517"/>
      <c r="B6" s="518"/>
      <c r="C6" s="518"/>
      <c r="D6" s="518"/>
      <c r="E6" s="518"/>
      <c r="F6" s="518"/>
      <c r="G6" s="518"/>
      <c r="H6" s="518"/>
      <c r="I6" s="519"/>
      <c r="J6" s="78"/>
      <c r="K6" s="78"/>
      <c r="L6" s="78"/>
      <c r="M6" s="78"/>
      <c r="N6" s="78"/>
      <c r="O6" s="78"/>
      <c r="P6" s="78"/>
      <c r="Q6" s="78"/>
      <c r="R6" s="78"/>
    </row>
    <row r="7" spans="1:18" s="1" customFormat="1" x14ac:dyDescent="0.25">
      <c r="A7" s="517"/>
      <c r="B7" s="518"/>
      <c r="C7" s="518"/>
      <c r="D7" s="518"/>
      <c r="E7" s="518"/>
      <c r="F7" s="518"/>
      <c r="G7" s="518"/>
      <c r="H7" s="518"/>
      <c r="I7" s="519"/>
      <c r="J7" s="78"/>
      <c r="K7" s="78"/>
      <c r="L7" s="78"/>
      <c r="M7" s="78"/>
      <c r="N7" s="78"/>
      <c r="O7" s="78"/>
      <c r="P7" s="78"/>
      <c r="Q7" s="78"/>
      <c r="R7" s="78"/>
    </row>
    <row r="8" spans="1:18" s="1" customFormat="1" x14ac:dyDescent="0.25">
      <c r="A8" s="517"/>
      <c r="B8" s="518"/>
      <c r="C8" s="518"/>
      <c r="D8" s="518"/>
      <c r="E8" s="518"/>
      <c r="F8" s="518"/>
      <c r="G8" s="518"/>
      <c r="H8" s="518"/>
      <c r="I8" s="519"/>
      <c r="J8" s="78"/>
      <c r="K8" s="78"/>
      <c r="L8" s="78"/>
      <c r="M8" s="78"/>
      <c r="N8" s="78"/>
      <c r="O8" s="78"/>
      <c r="P8" s="78"/>
      <c r="Q8" s="78"/>
      <c r="R8" s="78"/>
    </row>
    <row r="9" spans="1:18" s="1" customFormat="1" x14ac:dyDescent="0.25">
      <c r="A9" s="517"/>
      <c r="B9" s="518"/>
      <c r="C9" s="518"/>
      <c r="D9" s="518"/>
      <c r="E9" s="518"/>
      <c r="F9" s="518"/>
      <c r="G9" s="518"/>
      <c r="H9" s="518"/>
      <c r="I9" s="519"/>
      <c r="J9" s="78"/>
      <c r="K9" s="78"/>
      <c r="L9" s="78"/>
      <c r="M9" s="78"/>
      <c r="N9" s="78"/>
      <c r="O9" s="78"/>
      <c r="P9" s="78"/>
      <c r="Q9" s="78"/>
      <c r="R9" s="78"/>
    </row>
    <row r="10" spans="1:18" s="1" customFormat="1" ht="15" customHeight="1" x14ac:dyDescent="0.25">
      <c r="A10" s="517" t="s">
        <v>189</v>
      </c>
      <c r="B10" s="518"/>
      <c r="C10" s="518"/>
      <c r="D10" s="518"/>
      <c r="E10" s="518"/>
      <c r="F10" s="518"/>
      <c r="G10" s="518"/>
      <c r="H10" s="518"/>
      <c r="I10" s="519"/>
    </row>
    <row r="11" spans="1:18" s="1" customFormat="1" x14ac:dyDescent="0.25">
      <c r="A11" s="517"/>
      <c r="B11" s="518"/>
      <c r="C11" s="518"/>
      <c r="D11" s="518"/>
      <c r="E11" s="518"/>
      <c r="F11" s="518"/>
      <c r="G11" s="518"/>
      <c r="H11" s="518"/>
      <c r="I11" s="519"/>
    </row>
    <row r="12" spans="1:18" s="1" customFormat="1" x14ac:dyDescent="0.25">
      <c r="A12" s="517"/>
      <c r="B12" s="518"/>
      <c r="C12" s="518"/>
      <c r="D12" s="518"/>
      <c r="E12" s="518"/>
      <c r="F12" s="518"/>
      <c r="G12" s="518"/>
      <c r="H12" s="518"/>
      <c r="I12" s="519"/>
    </row>
    <row r="13" spans="1:18" s="1" customFormat="1" x14ac:dyDescent="0.25">
      <c r="A13" s="517"/>
      <c r="B13" s="518"/>
      <c r="C13" s="518"/>
      <c r="D13" s="518"/>
      <c r="E13" s="518"/>
      <c r="F13" s="518"/>
      <c r="G13" s="518"/>
      <c r="H13" s="518"/>
      <c r="I13" s="519"/>
    </row>
    <row r="14" spans="1:18" s="1" customFormat="1" x14ac:dyDescent="0.25">
      <c r="A14" s="517"/>
      <c r="B14" s="518"/>
      <c r="C14" s="518"/>
      <c r="D14" s="518"/>
      <c r="E14" s="518"/>
      <c r="F14" s="518"/>
      <c r="G14" s="518"/>
      <c r="H14" s="518"/>
      <c r="I14" s="519"/>
    </row>
    <row r="15" spans="1:18" s="1" customFormat="1" ht="15" customHeight="1" x14ac:dyDescent="0.25">
      <c r="A15" s="517" t="s">
        <v>187</v>
      </c>
      <c r="B15" s="518"/>
      <c r="C15" s="518"/>
      <c r="D15" s="518"/>
      <c r="E15" s="518"/>
      <c r="F15" s="518"/>
      <c r="G15" s="518"/>
      <c r="H15" s="518"/>
      <c r="I15" s="519"/>
    </row>
    <row r="16" spans="1:18" s="1" customFormat="1" x14ac:dyDescent="0.25">
      <c r="A16" s="517"/>
      <c r="B16" s="518"/>
      <c r="C16" s="518"/>
      <c r="D16" s="518"/>
      <c r="E16" s="518"/>
      <c r="F16" s="518"/>
      <c r="G16" s="518"/>
      <c r="H16" s="518"/>
      <c r="I16" s="519"/>
    </row>
    <row r="17" spans="1:9" s="1" customFormat="1" x14ac:dyDescent="0.25">
      <c r="A17" s="517"/>
      <c r="B17" s="518"/>
      <c r="C17" s="518"/>
      <c r="D17" s="518"/>
      <c r="E17" s="518"/>
      <c r="F17" s="518"/>
      <c r="G17" s="518"/>
      <c r="H17" s="518"/>
      <c r="I17" s="519"/>
    </row>
    <row r="18" spans="1:9" s="1" customFormat="1" ht="15" customHeight="1" x14ac:dyDescent="0.25">
      <c r="A18" s="517" t="s">
        <v>188</v>
      </c>
      <c r="B18" s="518"/>
      <c r="C18" s="518"/>
      <c r="D18" s="518"/>
      <c r="E18" s="518"/>
      <c r="F18" s="518"/>
      <c r="G18" s="518"/>
      <c r="H18" s="518"/>
      <c r="I18" s="519"/>
    </row>
    <row r="19" spans="1:9" s="1" customFormat="1" x14ac:dyDescent="0.25">
      <c r="A19" s="517"/>
      <c r="B19" s="518"/>
      <c r="C19" s="518"/>
      <c r="D19" s="518"/>
      <c r="E19" s="518"/>
      <c r="F19" s="518"/>
      <c r="G19" s="518"/>
      <c r="H19" s="518"/>
      <c r="I19" s="519"/>
    </row>
    <row r="20" spans="1:9" s="1" customFormat="1" x14ac:dyDescent="0.25">
      <c r="A20" s="517"/>
      <c r="B20" s="518"/>
      <c r="C20" s="518"/>
      <c r="D20" s="518"/>
      <c r="E20" s="518"/>
      <c r="F20" s="518"/>
      <c r="G20" s="518"/>
      <c r="H20" s="518"/>
      <c r="I20" s="519"/>
    </row>
    <row r="21" spans="1:9" x14ac:dyDescent="0.25">
      <c r="A21" s="517" t="s">
        <v>185</v>
      </c>
      <c r="B21" s="518"/>
      <c r="C21" s="518"/>
      <c r="D21" s="518"/>
      <c r="E21" s="518"/>
      <c r="F21" s="518"/>
      <c r="G21" s="518"/>
      <c r="H21" s="518"/>
      <c r="I21" s="519"/>
    </row>
    <row r="22" spans="1:9" s="1" customFormat="1" x14ac:dyDescent="0.25">
      <c r="A22" s="517"/>
      <c r="B22" s="518"/>
      <c r="C22" s="518"/>
      <c r="D22" s="518"/>
      <c r="E22" s="518"/>
      <c r="F22" s="518"/>
      <c r="G22" s="518"/>
      <c r="H22" s="518"/>
      <c r="I22" s="519"/>
    </row>
    <row r="23" spans="1:9" s="1" customFormat="1" x14ac:dyDescent="0.25">
      <c r="A23" s="517"/>
      <c r="B23" s="518"/>
      <c r="C23" s="518"/>
      <c r="D23" s="518"/>
      <c r="E23" s="518"/>
      <c r="F23" s="518"/>
      <c r="G23" s="518"/>
      <c r="H23" s="518"/>
      <c r="I23" s="519"/>
    </row>
    <row r="24" spans="1:9" ht="15" customHeight="1" x14ac:dyDescent="0.25">
      <c r="A24" s="517" t="s">
        <v>186</v>
      </c>
      <c r="B24" s="518"/>
      <c r="C24" s="518"/>
      <c r="D24" s="518"/>
      <c r="E24" s="518"/>
      <c r="F24" s="518"/>
      <c r="G24" s="518"/>
      <c r="H24" s="518"/>
      <c r="I24" s="519"/>
    </row>
    <row r="25" spans="1:9" x14ac:dyDescent="0.25">
      <c r="A25" s="517"/>
      <c r="B25" s="518"/>
      <c r="C25" s="518"/>
      <c r="D25" s="518"/>
      <c r="E25" s="518"/>
      <c r="F25" s="518"/>
      <c r="G25" s="518"/>
      <c r="H25" s="518"/>
      <c r="I25" s="519"/>
    </row>
    <row r="26" spans="1:9" x14ac:dyDescent="0.25">
      <c r="A26" s="517"/>
      <c r="B26" s="518"/>
      <c r="C26" s="518"/>
      <c r="D26" s="518"/>
      <c r="E26" s="518"/>
      <c r="F26" s="518"/>
      <c r="G26" s="518"/>
      <c r="H26" s="518"/>
      <c r="I26" s="519"/>
    </row>
    <row r="27" spans="1:9" x14ac:dyDescent="0.25">
      <c r="A27" s="517"/>
      <c r="B27" s="518"/>
      <c r="C27" s="518"/>
      <c r="D27" s="518"/>
      <c r="E27" s="518"/>
      <c r="F27" s="518"/>
      <c r="G27" s="518"/>
      <c r="H27" s="518"/>
      <c r="I27" s="519"/>
    </row>
    <row r="28" spans="1:9" x14ac:dyDescent="0.25">
      <c r="A28" s="517"/>
      <c r="B28" s="518"/>
      <c r="C28" s="518"/>
      <c r="D28" s="518"/>
      <c r="E28" s="518"/>
      <c r="F28" s="518"/>
      <c r="G28" s="518"/>
      <c r="H28" s="518"/>
      <c r="I28" s="519"/>
    </row>
    <row r="29" spans="1:9" s="1" customFormat="1" ht="15" customHeight="1" x14ac:dyDescent="0.25">
      <c r="A29" s="517" t="s">
        <v>199</v>
      </c>
      <c r="B29" s="518"/>
      <c r="C29" s="518"/>
      <c r="D29" s="518"/>
      <c r="E29" s="518"/>
      <c r="F29" s="518"/>
      <c r="G29" s="518"/>
      <c r="H29" s="518"/>
      <c r="I29" s="519"/>
    </row>
    <row r="30" spans="1:9" x14ac:dyDescent="0.25">
      <c r="A30" s="517"/>
      <c r="B30" s="518"/>
      <c r="C30" s="518"/>
      <c r="D30" s="518"/>
      <c r="E30" s="518"/>
      <c r="F30" s="518"/>
      <c r="G30" s="518"/>
      <c r="H30" s="518"/>
      <c r="I30" s="519"/>
    </row>
    <row r="31" spans="1:9" x14ac:dyDescent="0.25">
      <c r="A31" s="517"/>
      <c r="B31" s="518"/>
      <c r="C31" s="518"/>
      <c r="D31" s="518"/>
      <c r="E31" s="518"/>
      <c r="F31" s="518"/>
      <c r="G31" s="518"/>
      <c r="H31" s="518"/>
      <c r="I31" s="519"/>
    </row>
    <row r="32" spans="1:9" s="1" customFormat="1" x14ac:dyDescent="0.25">
      <c r="A32" s="517"/>
      <c r="B32" s="518"/>
      <c r="C32" s="518"/>
      <c r="D32" s="518"/>
      <c r="E32" s="518"/>
      <c r="F32" s="518"/>
      <c r="G32" s="518"/>
      <c r="H32" s="518"/>
      <c r="I32" s="519"/>
    </row>
    <row r="33" spans="1:9" s="1" customFormat="1" x14ac:dyDescent="0.25">
      <c r="A33" s="517"/>
      <c r="B33" s="518"/>
      <c r="C33" s="518"/>
      <c r="D33" s="518"/>
      <c r="E33" s="518"/>
      <c r="F33" s="518"/>
      <c r="G33" s="518"/>
      <c r="H33" s="518"/>
      <c r="I33" s="519"/>
    </row>
    <row r="34" spans="1:9" ht="15" customHeight="1" x14ac:dyDescent="0.25">
      <c r="A34" s="517" t="s">
        <v>198</v>
      </c>
      <c r="B34" s="518"/>
      <c r="C34" s="518"/>
      <c r="D34" s="518"/>
      <c r="E34" s="518"/>
      <c r="F34" s="518"/>
      <c r="G34" s="518"/>
      <c r="H34" s="518"/>
      <c r="I34" s="519"/>
    </row>
    <row r="35" spans="1:9" x14ac:dyDescent="0.25">
      <c r="A35" s="517"/>
      <c r="B35" s="518"/>
      <c r="C35" s="518"/>
      <c r="D35" s="518"/>
      <c r="E35" s="518"/>
      <c r="F35" s="518"/>
      <c r="G35" s="518"/>
      <c r="H35" s="518"/>
      <c r="I35" s="519"/>
    </row>
    <row r="36" spans="1:9" x14ac:dyDescent="0.25">
      <c r="A36" s="517"/>
      <c r="B36" s="518"/>
      <c r="C36" s="518"/>
      <c r="D36" s="518"/>
      <c r="E36" s="518"/>
      <c r="F36" s="518"/>
      <c r="G36" s="518"/>
      <c r="H36" s="518"/>
      <c r="I36" s="519"/>
    </row>
    <row r="37" spans="1:9" x14ac:dyDescent="0.25">
      <c r="A37" s="517"/>
      <c r="B37" s="518"/>
      <c r="C37" s="518"/>
      <c r="D37" s="518"/>
      <c r="E37" s="518"/>
      <c r="F37" s="518"/>
      <c r="G37" s="518"/>
      <c r="H37" s="518"/>
      <c r="I37" s="519"/>
    </row>
    <row r="38" spans="1:9" x14ac:dyDescent="0.25">
      <c r="A38" s="517"/>
      <c r="B38" s="518"/>
      <c r="C38" s="518"/>
      <c r="D38" s="518"/>
      <c r="E38" s="518"/>
      <c r="F38" s="518"/>
      <c r="G38" s="518"/>
      <c r="H38" s="518"/>
      <c r="I38" s="519"/>
    </row>
    <row r="39" spans="1:9" ht="15.75" thickBot="1" x14ac:dyDescent="0.3">
      <c r="A39" s="520"/>
      <c r="B39" s="521"/>
      <c r="C39" s="521"/>
      <c r="D39" s="521"/>
      <c r="E39" s="521"/>
      <c r="F39" s="521"/>
      <c r="G39" s="521"/>
      <c r="H39" s="521"/>
      <c r="I39" s="522"/>
    </row>
  </sheetData>
  <sheetProtection algorithmName="SHA-512" hashValue="KdNs9zbdYLOqoRAWOgQPdwgb02mn/mcHdOeFJR/9mxDYcvtYEYkqF+Z8CcM2Q4JT+9+9HL53j/4oRkeVCbAfrA==" saltValue="Ae9qeB6I02jwxV/BpTuZgA==" spinCount="100000" sheet="1" objects="1" scenarios="1"/>
  <mergeCells count="9">
    <mergeCell ref="A34:I39"/>
    <mergeCell ref="A29:I33"/>
    <mergeCell ref="A1:I1"/>
    <mergeCell ref="A18:I20"/>
    <mergeCell ref="A21:I23"/>
    <mergeCell ref="A24:I28"/>
    <mergeCell ref="A15:I17"/>
    <mergeCell ref="A10:I14"/>
    <mergeCell ref="A2:I9"/>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47</vt:i4>
      </vt:variant>
    </vt:vector>
  </HeadingPairs>
  <TitlesOfParts>
    <vt:vector size="54" baseType="lpstr">
      <vt:lpstr>Instructions</vt:lpstr>
      <vt:lpstr>Character Sheet</vt:lpstr>
      <vt:lpstr>Worktable</vt:lpstr>
      <vt:lpstr>Skills Worktable</vt:lpstr>
      <vt:lpstr>Magic &amp; Psionics</vt:lpstr>
      <vt:lpstr>Experience Chart</vt:lpstr>
      <vt:lpstr>Editor's Notes</vt:lpstr>
      <vt:lpstr>calc_lev</vt:lpstr>
      <vt:lpstr>char_level</vt:lpstr>
      <vt:lpstr>char_xp</vt:lpstr>
      <vt:lpstr>excel_carry</vt:lpstr>
      <vt:lpstr>giant_throw</vt:lpstr>
      <vt:lpstr>norm_throw</vt:lpstr>
      <vt:lpstr>percent</vt:lpstr>
      <vt:lpstr>plus</vt:lpstr>
      <vt:lpstr>pounds</vt:lpstr>
      <vt:lpstr>ps_type</vt:lpstr>
      <vt:lpstr>save_coma</vt:lpstr>
      <vt:lpstr>save_control</vt:lpstr>
      <vt:lpstr>save_disease</vt:lpstr>
      <vt:lpstr>save_element</vt:lpstr>
      <vt:lpstr>save_f_mag</vt:lpstr>
      <vt:lpstr>save_faerie</vt:lpstr>
      <vt:lpstr>save_hf</vt:lpstr>
      <vt:lpstr>save_illusion</vt:lpstr>
      <vt:lpstr>save_insane</vt:lpstr>
      <vt:lpstr>save_magic</vt:lpstr>
      <vt:lpstr>save_poison</vt:lpstr>
      <vt:lpstr>save_possess</vt:lpstr>
      <vt:lpstr>save_psi</vt:lpstr>
      <vt:lpstr>super_throw</vt:lpstr>
      <vt:lpstr>total_attack</vt:lpstr>
      <vt:lpstr>total_attacks</vt:lpstr>
      <vt:lpstr>total_damage</vt:lpstr>
      <vt:lpstr>total_dodge</vt:lpstr>
      <vt:lpstr>total_hp</vt:lpstr>
      <vt:lpstr>total_init</vt:lpstr>
      <vt:lpstr>total_initiative</vt:lpstr>
      <vt:lpstr>total_iq</vt:lpstr>
      <vt:lpstr>total_isp</vt:lpstr>
      <vt:lpstr>total_ma</vt:lpstr>
      <vt:lpstr>total_me</vt:lpstr>
      <vt:lpstr>total_parry</vt:lpstr>
      <vt:lpstr>total_pb</vt:lpstr>
      <vt:lpstr>total_pe</vt:lpstr>
      <vt:lpstr>total_pp</vt:lpstr>
      <vt:lpstr>total_ppe</vt:lpstr>
      <vt:lpstr>total_ps</vt:lpstr>
      <vt:lpstr>total_pull</vt:lpstr>
      <vt:lpstr>total_roll</vt:lpstr>
      <vt:lpstr>total_sdc</vt:lpstr>
      <vt:lpstr>total_spd</vt:lpstr>
      <vt:lpstr>total_strike</vt:lpstr>
      <vt:lpstr>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Prysus</dc:creator>
  <cp:lastModifiedBy>Prysus</cp:lastModifiedBy>
  <cp:lastPrinted>2018-03-04T16:33:56Z</cp:lastPrinted>
  <dcterms:created xsi:type="dcterms:W3CDTF">2017-12-31T17:29:49Z</dcterms:created>
  <dcterms:modified xsi:type="dcterms:W3CDTF">2018-03-04T16:34:29Z</dcterms:modified>
</cp:coreProperties>
</file>